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Справка" sheetId="13" r:id="rId1"/>
    <sheet name="ЭЭ паркинг" sheetId="20" r:id="rId2"/>
    <sheet name="ТЭ МЖД" sheetId="17" r:id="rId3"/>
    <sheet name="ТЭ паркинг" sheetId="16" r:id="rId4"/>
    <sheet name="ТКО" sheetId="3" r:id="rId5"/>
    <sheet name="ВСМ" sheetId="23" r:id="rId6"/>
  </sheets>
  <definedNames>
    <definedName name="_xlnm._FilterDatabase" localSheetId="2" hidden="1">'ТЭ МЖД'!$A$5:$L$520</definedName>
    <definedName name="_xlnm._FilterDatabase" localSheetId="3" hidden="1">'ТЭ паркинг'!$A$4:$E$204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23" l="1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B27" i="23"/>
  <c r="D26" i="23"/>
  <c r="D25" i="23"/>
  <c r="D24" i="23"/>
  <c r="D23" i="23"/>
  <c r="D22" i="23"/>
  <c r="D21" i="23"/>
  <c r="D20" i="23"/>
  <c r="D19" i="23"/>
  <c r="D18" i="23"/>
  <c r="D11" i="23"/>
  <c r="D10" i="23"/>
  <c r="D9" i="23"/>
  <c r="D5" i="23"/>
  <c r="D27" i="23" l="1"/>
  <c r="B42" i="23"/>
  <c r="D42" i="23"/>
  <c r="D12" i="23"/>
  <c r="H493" i="17" l="1"/>
  <c r="H489" i="17"/>
  <c r="H482" i="17"/>
  <c r="H481" i="17"/>
  <c r="H480" i="17"/>
  <c r="H479" i="17"/>
  <c r="H478" i="17"/>
  <c r="H477" i="17"/>
  <c r="H476" i="17"/>
  <c r="H474" i="17"/>
  <c r="H473" i="17"/>
  <c r="H467" i="17"/>
  <c r="H465" i="17"/>
  <c r="H460" i="17"/>
  <c r="H453" i="17"/>
  <c r="H445" i="17"/>
  <c r="H435" i="17"/>
  <c r="H431" i="17"/>
  <c r="H421" i="17"/>
  <c r="H420" i="17"/>
  <c r="H396" i="17"/>
  <c r="H381" i="17"/>
  <c r="H368" i="17"/>
  <c r="H360" i="17"/>
  <c r="H358" i="17"/>
  <c r="H357" i="17"/>
  <c r="H356" i="17"/>
  <c r="H353" i="17"/>
  <c r="H351" i="17"/>
  <c r="H343" i="17"/>
  <c r="H342" i="17"/>
  <c r="H341" i="17"/>
  <c r="H340" i="17"/>
  <c r="H335" i="17"/>
  <c r="H333" i="17"/>
  <c r="H332" i="17"/>
  <c r="H319" i="17"/>
  <c r="H312" i="17"/>
  <c r="H290" i="17"/>
  <c r="H289" i="17"/>
  <c r="H287" i="17"/>
  <c r="H275" i="17"/>
  <c r="H256" i="17"/>
  <c r="H253" i="17"/>
  <c r="H243" i="17"/>
  <c r="H232" i="17"/>
  <c r="H229" i="17"/>
  <c r="H228" i="17"/>
  <c r="H227" i="17"/>
  <c r="H222" i="17"/>
  <c r="H219" i="17"/>
  <c r="H218" i="17"/>
  <c r="H217" i="17"/>
  <c r="H216" i="17"/>
  <c r="H215" i="17"/>
  <c r="H212" i="17"/>
  <c r="H211" i="17"/>
  <c r="H210" i="17"/>
  <c r="H208" i="17"/>
  <c r="H205" i="17"/>
  <c r="H203" i="17"/>
  <c r="H201" i="17"/>
  <c r="H198" i="17"/>
  <c r="H189" i="17"/>
  <c r="H184" i="17"/>
  <c r="H181" i="17"/>
  <c r="H173" i="17"/>
  <c r="H169" i="17"/>
  <c r="H167" i="17"/>
  <c r="H166" i="17"/>
  <c r="H162" i="17"/>
  <c r="H152" i="17"/>
  <c r="H141" i="17"/>
  <c r="H138" i="17"/>
  <c r="H137" i="17"/>
  <c r="H136" i="17"/>
  <c r="H134" i="17"/>
  <c r="H132" i="17"/>
  <c r="H117" i="17"/>
  <c r="H115" i="17"/>
  <c r="H111" i="17"/>
  <c r="H102" i="17"/>
  <c r="H101" i="17"/>
  <c r="H99" i="17"/>
  <c r="H93" i="17"/>
  <c r="H92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68" i="17"/>
  <c r="H45" i="17"/>
  <c r="H28" i="17"/>
  <c r="G134" i="17" l="1"/>
  <c r="G128" i="17"/>
  <c r="J518" i="17" l="1"/>
  <c r="G170" i="17"/>
  <c r="K170" i="17"/>
  <c r="K118" i="17" l="1"/>
  <c r="K119" i="17"/>
  <c r="K120" i="17"/>
  <c r="K121" i="17"/>
  <c r="K122" i="17"/>
  <c r="K123" i="17"/>
  <c r="K124" i="17"/>
  <c r="K125" i="17"/>
  <c r="K126" i="17"/>
  <c r="K127" i="17"/>
  <c r="K129" i="17"/>
  <c r="K130" i="17"/>
  <c r="K131" i="17"/>
  <c r="K132" i="17"/>
  <c r="K133" i="17"/>
  <c r="K135" i="17"/>
  <c r="K136" i="17"/>
  <c r="K137" i="17"/>
  <c r="K138" i="17"/>
  <c r="K139" i="17"/>
  <c r="K140" i="17"/>
  <c r="K141" i="17"/>
  <c r="K142" i="17"/>
  <c r="L142" i="17" s="1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L193" i="17" s="1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L323" i="17" s="1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L353" i="17" s="1"/>
  <c r="K354" i="17"/>
  <c r="K355" i="17"/>
  <c r="K356" i="17"/>
  <c r="L356" i="17" s="1"/>
  <c r="K357" i="17"/>
  <c r="K358" i="17"/>
  <c r="K359" i="17"/>
  <c r="K360" i="17"/>
  <c r="K361" i="17"/>
  <c r="K362" i="17"/>
  <c r="K363" i="17"/>
  <c r="L363" i="17" s="1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L460" i="17" s="1"/>
  <c r="K461" i="17"/>
  <c r="K462" i="17"/>
  <c r="K463" i="17"/>
  <c r="K464" i="17"/>
  <c r="K465" i="17"/>
  <c r="K466" i="17"/>
  <c r="K467" i="17"/>
  <c r="K468" i="17"/>
  <c r="K469" i="17"/>
  <c r="L469" i="17" s="1"/>
  <c r="K470" i="17"/>
  <c r="L470" i="17" s="1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L494" i="17" s="1"/>
  <c r="K495" i="17"/>
  <c r="K496" i="17"/>
  <c r="K497" i="17"/>
  <c r="K498" i="17"/>
  <c r="K499" i="17"/>
  <c r="K500" i="17"/>
  <c r="K501" i="17"/>
  <c r="L501" i="17" s="1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L515" i="17" s="1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L108" i="17" s="1"/>
  <c r="K109" i="17"/>
  <c r="K110" i="17"/>
  <c r="K111" i="17"/>
  <c r="K112" i="17"/>
  <c r="K113" i="17"/>
  <c r="K114" i="17"/>
  <c r="K115" i="17"/>
  <c r="K116" i="17"/>
  <c r="K117" i="17"/>
  <c r="K38" i="17"/>
  <c r="L38" i="17" s="1"/>
  <c r="G5" i="3" l="1"/>
  <c r="H518" i="17" l="1"/>
  <c r="I518" i="17" l="1"/>
  <c r="G517" i="17"/>
  <c r="G516" i="17"/>
  <c r="G515" i="17"/>
  <c r="G514" i="17"/>
  <c r="G513" i="17"/>
  <c r="G512" i="17"/>
  <c r="G511" i="17"/>
  <c r="G510" i="17"/>
  <c r="G509" i="17"/>
  <c r="G508" i="17"/>
  <c r="G507" i="17"/>
  <c r="G506" i="17"/>
  <c r="G505" i="17"/>
  <c r="G504" i="17"/>
  <c r="G503" i="17"/>
  <c r="G502" i="17"/>
  <c r="G501" i="17"/>
  <c r="G500" i="17"/>
  <c r="G499" i="17"/>
  <c r="G498" i="17"/>
  <c r="G497" i="17"/>
  <c r="G496" i="17"/>
  <c r="G495" i="17"/>
  <c r="G494" i="17"/>
  <c r="G493" i="17"/>
  <c r="G492" i="17"/>
  <c r="G491" i="17"/>
  <c r="G490" i="17"/>
  <c r="G489" i="17"/>
  <c r="G488" i="17"/>
  <c r="G487" i="17"/>
  <c r="G486" i="17"/>
  <c r="G485" i="17"/>
  <c r="G484" i="17"/>
  <c r="G483" i="17"/>
  <c r="G482" i="17"/>
  <c r="G481" i="17"/>
  <c r="G480" i="17"/>
  <c r="G479" i="17"/>
  <c r="G478" i="17"/>
  <c r="G477" i="17"/>
  <c r="G476" i="17"/>
  <c r="G475" i="17"/>
  <c r="G474" i="17"/>
  <c r="G473" i="17"/>
  <c r="G472" i="17"/>
  <c r="G471" i="17"/>
  <c r="G470" i="17"/>
  <c r="G469" i="17"/>
  <c r="G468" i="17"/>
  <c r="G467" i="17"/>
  <c r="G466" i="17"/>
  <c r="G465" i="17"/>
  <c r="G464" i="17"/>
  <c r="G463" i="17"/>
  <c r="G462" i="17"/>
  <c r="G461" i="17"/>
  <c r="G460" i="17"/>
  <c r="G459" i="17"/>
  <c r="G458" i="17"/>
  <c r="G457" i="17"/>
  <c r="G456" i="17"/>
  <c r="G455" i="17"/>
  <c r="G454" i="17"/>
  <c r="G453" i="17"/>
  <c r="G452" i="17"/>
  <c r="G451" i="17"/>
  <c r="G450" i="17"/>
  <c r="G449" i="17"/>
  <c r="G448" i="17"/>
  <c r="G447" i="17"/>
  <c r="G446" i="17"/>
  <c r="G445" i="17"/>
  <c r="G444" i="17"/>
  <c r="G443" i="17"/>
  <c r="G442" i="17"/>
  <c r="G441" i="17"/>
  <c r="G440" i="17"/>
  <c r="G439" i="17"/>
  <c r="G438" i="17"/>
  <c r="G437" i="17"/>
  <c r="G436" i="17"/>
  <c r="G435" i="17"/>
  <c r="G434" i="17"/>
  <c r="G433" i="17"/>
  <c r="G432" i="17"/>
  <c r="G431" i="17"/>
  <c r="G430" i="17"/>
  <c r="G429" i="17"/>
  <c r="G428" i="17"/>
  <c r="G427" i="17"/>
  <c r="G426" i="17"/>
  <c r="G425" i="17"/>
  <c r="G424" i="17"/>
  <c r="G423" i="17"/>
  <c r="G422" i="17"/>
  <c r="G421" i="17"/>
  <c r="G420" i="17"/>
  <c r="G419" i="17"/>
  <c r="G418" i="17"/>
  <c r="G417" i="17"/>
  <c r="G416" i="17"/>
  <c r="G415" i="17"/>
  <c r="G414" i="17"/>
  <c r="G413" i="17"/>
  <c r="G412" i="17"/>
  <c r="G411" i="17"/>
  <c r="G410" i="17"/>
  <c r="G409" i="17"/>
  <c r="G408" i="17"/>
  <c r="G407" i="17"/>
  <c r="G406" i="17"/>
  <c r="G405" i="17"/>
  <c r="G404" i="17"/>
  <c r="G403" i="17"/>
  <c r="G402" i="17"/>
  <c r="G401" i="17"/>
  <c r="G400" i="17"/>
  <c r="G399" i="17"/>
  <c r="G398" i="17"/>
  <c r="G397" i="17"/>
  <c r="G396" i="17"/>
  <c r="G395" i="17"/>
  <c r="G394" i="17"/>
  <c r="G393" i="17"/>
  <c r="G392" i="17"/>
  <c r="G391" i="17"/>
  <c r="G390" i="17"/>
  <c r="G389" i="17"/>
  <c r="G388" i="17"/>
  <c r="G387" i="17"/>
  <c r="G386" i="17"/>
  <c r="G385" i="17"/>
  <c r="G384" i="17"/>
  <c r="G383" i="17"/>
  <c r="G382" i="17"/>
  <c r="G381" i="17"/>
  <c r="G380" i="17"/>
  <c r="G379" i="17"/>
  <c r="G378" i="17"/>
  <c r="G377" i="17"/>
  <c r="G376" i="17"/>
  <c r="G375" i="17"/>
  <c r="G374" i="17"/>
  <c r="G373" i="17"/>
  <c r="G372" i="17"/>
  <c r="G371" i="17"/>
  <c r="G370" i="17"/>
  <c r="G369" i="17"/>
  <c r="G368" i="17"/>
  <c r="G367" i="17"/>
  <c r="G366" i="17"/>
  <c r="G365" i="17"/>
  <c r="G364" i="17"/>
  <c r="G363" i="17"/>
  <c r="G362" i="17"/>
  <c r="G361" i="17"/>
  <c r="G360" i="17"/>
  <c r="G359" i="17"/>
  <c r="G358" i="17"/>
  <c r="G357" i="17"/>
  <c r="G356" i="17"/>
  <c r="G355" i="17"/>
  <c r="G354" i="17"/>
  <c r="G353" i="17"/>
  <c r="G352" i="17"/>
  <c r="G351" i="17"/>
  <c r="G350" i="17"/>
  <c r="G349" i="17"/>
  <c r="G348" i="17"/>
  <c r="G347" i="17"/>
  <c r="G346" i="17"/>
  <c r="G345" i="17"/>
  <c r="G344" i="17"/>
  <c r="G343" i="17"/>
  <c r="G342" i="17"/>
  <c r="G341" i="17"/>
  <c r="G340" i="17"/>
  <c r="G339" i="17"/>
  <c r="G338" i="17"/>
  <c r="G337" i="17"/>
  <c r="G336" i="17"/>
  <c r="G335" i="17"/>
  <c r="G334" i="17"/>
  <c r="G333" i="17"/>
  <c r="G332" i="17"/>
  <c r="G331" i="17"/>
  <c r="G330" i="17"/>
  <c r="G329" i="17"/>
  <c r="G328" i="17"/>
  <c r="G327" i="17"/>
  <c r="G326" i="17"/>
  <c r="G325" i="17"/>
  <c r="G324" i="17"/>
  <c r="G323" i="17"/>
  <c r="G322" i="17"/>
  <c r="G321" i="17"/>
  <c r="G320" i="17"/>
  <c r="G319" i="17"/>
  <c r="G318" i="17"/>
  <c r="G317" i="17"/>
  <c r="G316" i="17"/>
  <c r="G315" i="17"/>
  <c r="G314" i="17"/>
  <c r="G313" i="17"/>
  <c r="G312" i="17"/>
  <c r="G311" i="17"/>
  <c r="G310" i="17"/>
  <c r="G309" i="17"/>
  <c r="G308" i="17"/>
  <c r="G307" i="17"/>
  <c r="G306" i="17"/>
  <c r="G305" i="17"/>
  <c r="G304" i="17"/>
  <c r="G303" i="17"/>
  <c r="G302" i="17"/>
  <c r="G301" i="17"/>
  <c r="G300" i="17"/>
  <c r="G299" i="17"/>
  <c r="G298" i="17"/>
  <c r="G297" i="17"/>
  <c r="G296" i="17"/>
  <c r="G295" i="17"/>
  <c r="G294" i="17"/>
  <c r="G293" i="17"/>
  <c r="G292" i="17"/>
  <c r="G291" i="17"/>
  <c r="G290" i="17"/>
  <c r="G289" i="17"/>
  <c r="G288" i="17"/>
  <c r="G287" i="17"/>
  <c r="G286" i="17"/>
  <c r="G285" i="17"/>
  <c r="G284" i="17"/>
  <c r="G283" i="17"/>
  <c r="G282" i="17"/>
  <c r="G281" i="17"/>
  <c r="G280" i="17"/>
  <c r="G279" i="17"/>
  <c r="G278" i="17"/>
  <c r="G277" i="17"/>
  <c r="G276" i="17"/>
  <c r="G275" i="17"/>
  <c r="G274" i="17"/>
  <c r="G273" i="17"/>
  <c r="G272" i="17"/>
  <c r="G271" i="17"/>
  <c r="G270" i="17"/>
  <c r="G269" i="17"/>
  <c r="G268" i="17"/>
  <c r="G267" i="17"/>
  <c r="G266" i="17"/>
  <c r="G265" i="17"/>
  <c r="G264" i="17"/>
  <c r="G263" i="17"/>
  <c r="G262" i="17"/>
  <c r="G261" i="17"/>
  <c r="G260" i="17"/>
  <c r="G259" i="17"/>
  <c r="G258" i="17"/>
  <c r="G257" i="17"/>
  <c r="G256" i="17"/>
  <c r="G255" i="17"/>
  <c r="G254" i="17"/>
  <c r="G253" i="17"/>
  <c r="G252" i="17"/>
  <c r="G251" i="17"/>
  <c r="G250" i="17"/>
  <c r="G249" i="17"/>
  <c r="G248" i="17"/>
  <c r="G247" i="17"/>
  <c r="G246" i="17"/>
  <c r="G245" i="17"/>
  <c r="G244" i="17"/>
  <c r="G243" i="17"/>
  <c r="G242" i="17"/>
  <c r="G241" i="17"/>
  <c r="G240" i="17"/>
  <c r="G239" i="17"/>
  <c r="G238" i="17"/>
  <c r="G237" i="17"/>
  <c r="G236" i="17"/>
  <c r="G235" i="17"/>
  <c r="G234" i="17"/>
  <c r="G233" i="17"/>
  <c r="G232" i="17"/>
  <c r="G231" i="17"/>
  <c r="G230" i="17"/>
  <c r="G229" i="17"/>
  <c r="G228" i="17"/>
  <c r="G227" i="17"/>
  <c r="G226" i="17"/>
  <c r="G225" i="17"/>
  <c r="G224" i="17"/>
  <c r="G223" i="17"/>
  <c r="G222" i="17"/>
  <c r="G221" i="17"/>
  <c r="G220" i="17"/>
  <c r="G219" i="17"/>
  <c r="G218" i="17"/>
  <c r="G217" i="17"/>
  <c r="G216" i="17"/>
  <c r="G215" i="17"/>
  <c r="G214" i="17"/>
  <c r="G213" i="17"/>
  <c r="G212" i="17"/>
  <c r="G211" i="17"/>
  <c r="G210" i="17"/>
  <c r="G209" i="17"/>
  <c r="G208" i="17"/>
  <c r="G207" i="17"/>
  <c r="G206" i="17"/>
  <c r="G205" i="17"/>
  <c r="G204" i="17"/>
  <c r="G203" i="17"/>
  <c r="G202" i="17"/>
  <c r="G201" i="17"/>
  <c r="G200" i="17"/>
  <c r="G199" i="17"/>
  <c r="G198" i="17"/>
  <c r="G197" i="17"/>
  <c r="G196" i="17"/>
  <c r="G195" i="17"/>
  <c r="G194" i="17"/>
  <c r="G193" i="17"/>
  <c r="G192" i="17"/>
  <c r="G191" i="17"/>
  <c r="G190" i="17"/>
  <c r="G189" i="17"/>
  <c r="G188" i="17"/>
  <c r="G187" i="17"/>
  <c r="G186" i="17"/>
  <c r="G185" i="17"/>
  <c r="G184" i="17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3" i="17"/>
  <c r="G132" i="17"/>
  <c r="G131" i="17"/>
  <c r="G130" i="17"/>
  <c r="G129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E523" i="17"/>
  <c r="E525" i="17"/>
  <c r="G518" i="17" l="1"/>
  <c r="H519" i="17" s="1"/>
  <c r="E531" i="17" l="1"/>
  <c r="AG9" i="13" l="1"/>
  <c r="Y5" i="13"/>
  <c r="G5" i="20" l="1"/>
  <c r="G4" i="20"/>
  <c r="G6" i="20" l="1"/>
  <c r="G8" i="20" l="1"/>
  <c r="C205" i="16" l="1"/>
  <c r="E529" i="17" l="1"/>
  <c r="E530" i="17" s="1"/>
  <c r="E539" i="17" l="1"/>
  <c r="E547" i="17"/>
  <c r="E212" i="16"/>
  <c r="E541" i="17" l="1"/>
  <c r="E542" i="17"/>
  <c r="E209" i="16" l="1"/>
  <c r="E532" i="17" l="1"/>
  <c r="E533" i="17"/>
  <c r="E211" i="16"/>
  <c r="E213" i="16" s="1"/>
  <c r="E215" i="16" s="1"/>
  <c r="E534" i="17" l="1"/>
  <c r="E544" i="17" s="1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H5" i="3" l="1"/>
  <c r="H6" i="3" s="1"/>
  <c r="I5" i="3" l="1"/>
  <c r="I6" i="3" s="1"/>
</calcChain>
</file>

<file path=xl/sharedStrings.xml><?xml version="1.0" encoding="utf-8"?>
<sst xmlns="http://schemas.openxmlformats.org/spreadsheetml/2006/main" count="1588" uniqueCount="1088">
  <si>
    <t>ИТОГО:</t>
  </si>
  <si>
    <t>Дата поверки</t>
  </si>
  <si>
    <t>100/5</t>
  </si>
  <si>
    <t>№ счётчика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</si>
  <si>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</si>
  <si>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</si>
  <si>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</si>
  <si>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</si>
  <si>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</si>
  <si>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</si>
  <si>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</si>
  <si>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</si>
  <si>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</si>
  <si>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</si>
  <si>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</si>
  <si>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</si>
  <si>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</si>
  <si>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</si>
  <si>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</si>
  <si>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</si>
  <si>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</si>
  <si>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</si>
  <si>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</si>
  <si>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</si>
  <si>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</si>
  <si>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</si>
  <si>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</si>
  <si>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</si>
  <si>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</si>
  <si>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</si>
  <si>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</si>
  <si>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</si>
  <si>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</si>
  <si>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Рассчет платы вывоза ТКО</t>
  </si>
  <si>
    <t>Ввод показаний по счетчикам</t>
  </si>
  <si>
    <t>Вид показаний</t>
  </si>
  <si>
    <t>№ Документа</t>
  </si>
  <si>
    <t>Кв.№</t>
  </si>
  <si>
    <t>3</t>
  </si>
  <si>
    <t>1</t>
  </si>
  <si>
    <t>39792032</t>
  </si>
  <si>
    <t>75/5</t>
  </si>
  <si>
    <t>39807174</t>
  </si>
  <si>
    <t>Потребление ТЭ всем паркингом (с ОДН) и распределение ее по машиноместам собственников</t>
  </si>
  <si>
    <t>№ ОПУ</t>
  </si>
  <si>
    <t>Поверка до</t>
  </si>
  <si>
    <t>Показание ТЭ (учет),         Гкал</t>
  </si>
  <si>
    <t>Показание ТЭ (расчет),         Гкал</t>
  </si>
  <si>
    <t>Расход ТЭ (расчетный период) на кв. м в МКД(формула 3 Приложение №2 ПП РФ 354 от 06.05.11 г.), Гкал/кв.м.</t>
  </si>
  <si>
    <t>Расход тепловой энергии (расчетный период) в МЖД (формула 3 Приложение №2  ПП РФ 354 от 06.05.11 г.), перевод из  Гкал/кв.м на Рубли/кв.м.</t>
  </si>
  <si>
    <t>Площадь стоянок паркинга, собственность, кв. м</t>
  </si>
  <si>
    <t>Владелец стоянки,                   ФИО</t>
  </si>
  <si>
    <t xml:space="preserve"> №     стоянки</t>
  </si>
  <si>
    <t>Площадь стоянки,         м2</t>
  </si>
  <si>
    <t>ФИО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</si>
  <si>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</si>
  <si>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</si>
  <si>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</si>
  <si>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</si>
  <si>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</si>
  <si>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</si>
  <si>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</si>
  <si>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</si>
  <si>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</si>
  <si>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</si>
  <si>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</si>
  <si>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</si>
  <si>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</si>
  <si>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</si>
  <si>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</si>
  <si>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</si>
  <si>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</si>
  <si>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</si>
  <si>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</si>
  <si>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</si>
  <si>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</si>
  <si>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</si>
  <si>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</si>
  <si>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</si>
  <si>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</si>
  <si>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</si>
  <si>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</si>
  <si>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</si>
  <si>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</si>
  <si>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</si>
  <si>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</si>
  <si>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</si>
  <si>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</si>
  <si>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</si>
  <si>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</si>
  <si>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</si>
  <si>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</si>
  <si>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</si>
  <si>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</si>
  <si>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</si>
  <si>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</si>
  <si>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</si>
  <si>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</si>
  <si>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</si>
  <si>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</si>
  <si>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</si>
  <si>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</si>
  <si>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</si>
  <si>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</si>
  <si>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</si>
  <si>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</si>
  <si>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</si>
  <si>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</si>
  <si>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</si>
  <si>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</si>
  <si>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</si>
  <si>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</si>
  <si>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</si>
  <si>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</si>
  <si>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</si>
  <si>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</si>
  <si>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</si>
  <si>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</si>
  <si>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</si>
  <si>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</si>
  <si>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</si>
  <si>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</si>
  <si>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</si>
  <si>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</si>
  <si>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</si>
  <si>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</si>
  <si>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</si>
  <si>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</si>
  <si>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</si>
  <si>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</si>
  <si>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</si>
  <si>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</si>
  <si>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</si>
  <si>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</si>
  <si>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</si>
  <si>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</si>
  <si>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</si>
  <si>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</si>
  <si>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</si>
  <si>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</si>
  <si>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</si>
  <si>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</si>
  <si>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</si>
  <si>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</si>
  <si>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</si>
  <si>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</si>
  <si>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</si>
  <si>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</si>
  <si>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</si>
  <si>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</si>
  <si>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</si>
  <si>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</si>
  <si>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</si>
  <si>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</si>
  <si>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</si>
  <si>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</si>
  <si>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</si>
  <si>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</si>
  <si>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</si>
  <si>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</si>
  <si>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</si>
  <si>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</si>
  <si>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</si>
  <si>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</si>
  <si>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</si>
  <si>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</si>
  <si>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</si>
  <si>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</si>
  <si>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</si>
  <si>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</si>
  <si>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</si>
  <si>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</si>
  <si>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</si>
  <si>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</si>
  <si>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</si>
  <si>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</si>
  <si>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</si>
  <si>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</si>
  <si>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</si>
  <si>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</si>
  <si>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</si>
  <si>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</si>
  <si>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</si>
  <si>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</si>
  <si>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</si>
  <si>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</si>
  <si>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</si>
  <si>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</si>
  <si>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</si>
  <si>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</si>
  <si>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</si>
  <si>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</si>
  <si>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</si>
  <si>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</si>
  <si>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</si>
  <si>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</si>
  <si>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</si>
  <si>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</si>
  <si>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</si>
  <si>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</si>
  <si>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</si>
  <si>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</si>
  <si>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</si>
  <si>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</si>
  <si>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</si>
  <si>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</si>
  <si>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</si>
  <si>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</si>
  <si>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</si>
  <si>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</si>
  <si>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</si>
  <si>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</si>
  <si>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</si>
  <si>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</si>
  <si>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</si>
  <si>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</si>
  <si>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</si>
  <si>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</si>
  <si>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</si>
  <si>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</si>
  <si>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</si>
  <si>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</si>
  <si>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</si>
  <si>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</si>
  <si>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</si>
  <si>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</si>
  <si>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</si>
  <si>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</si>
  <si>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</si>
  <si>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</si>
  <si>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</si>
  <si>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</si>
  <si>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</si>
  <si>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</si>
  <si>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</si>
  <si>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</si>
  <si>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</si>
  <si>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</si>
  <si>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</si>
  <si>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</si>
  <si>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</si>
  <si>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</si>
  <si>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</si>
  <si>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</si>
  <si>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</si>
  <si>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</si>
  <si>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</si>
  <si>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</si>
  <si>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</si>
  <si>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</si>
  <si>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</si>
  <si>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</si>
  <si>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</si>
  <si>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</si>
  <si>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</si>
  <si>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</si>
  <si>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</si>
  <si>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</si>
  <si>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</si>
  <si>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</si>
  <si>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</si>
  <si>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</si>
  <si>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</si>
  <si>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</si>
  <si>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</si>
  <si>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</si>
  <si>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</si>
  <si>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</si>
  <si>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</si>
  <si>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</si>
  <si>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</si>
  <si>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</si>
  <si>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</si>
  <si>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</si>
  <si>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</si>
  <si>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</si>
  <si>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</si>
  <si>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</si>
  <si>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</si>
  <si>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</si>
  <si>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</si>
  <si>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</si>
  <si>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</si>
  <si>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</si>
  <si>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</si>
  <si>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</si>
  <si>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</si>
  <si>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</si>
  <si>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</si>
  <si>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</si>
  <si>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</si>
  <si>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</si>
  <si>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</si>
  <si>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</si>
  <si>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</si>
  <si>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</si>
  <si>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</si>
  <si>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</si>
  <si>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</si>
  <si>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</si>
  <si>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</si>
  <si>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</si>
  <si>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</si>
  <si>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</si>
  <si>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</si>
  <si>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</si>
  <si>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</si>
  <si>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</si>
  <si>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</si>
  <si>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</si>
  <si>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</si>
  <si>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</si>
  <si>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</si>
  <si>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</si>
  <si>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</si>
  <si>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</si>
  <si>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</si>
  <si>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</si>
  <si>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</si>
  <si>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</si>
  <si>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</si>
  <si>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</si>
  <si>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</si>
  <si>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</si>
  <si>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</si>
  <si>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</si>
  <si>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</si>
  <si>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</si>
  <si>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</si>
  <si>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</si>
  <si>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</si>
  <si>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</si>
  <si>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</si>
  <si>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</si>
  <si>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</si>
  <si>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</si>
  <si>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</si>
  <si>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</si>
  <si>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</si>
  <si>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</si>
  <si>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</si>
  <si>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</si>
  <si>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</si>
  <si>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</si>
  <si>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</si>
  <si>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</si>
  <si>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</si>
  <si>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</si>
  <si>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</si>
  <si>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</si>
  <si>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</si>
  <si>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</si>
  <si>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</si>
  <si>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</si>
  <si>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</si>
  <si>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</si>
  <si>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</si>
  <si>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</si>
  <si>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</si>
  <si>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</si>
  <si>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</si>
  <si>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</si>
  <si>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</si>
  <si>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</si>
  <si>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</si>
  <si>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</si>
  <si>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</si>
  <si>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</si>
  <si>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</si>
  <si>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</si>
  <si>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</si>
  <si>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</si>
  <si>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</si>
  <si>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</si>
  <si>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</si>
  <si>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</si>
  <si>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</si>
  <si>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</si>
  <si>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</si>
  <si>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</si>
  <si>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</si>
  <si>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</si>
  <si>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</si>
  <si>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</si>
  <si>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</si>
  <si>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</si>
  <si>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</si>
  <si>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</si>
  <si>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</si>
  <si>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</si>
  <si>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</si>
  <si>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</si>
  <si>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</si>
  <si>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</si>
  <si>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</si>
  <si>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</si>
  <si>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</si>
  <si>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</si>
  <si>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</si>
  <si>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</si>
  <si>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</si>
  <si>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</si>
  <si>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</si>
  <si>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</si>
  <si>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</si>
  <si>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</si>
  <si>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</si>
  <si>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</si>
  <si>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</si>
  <si>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</si>
  <si>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</si>
  <si>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</si>
  <si>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</si>
  <si>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</si>
  <si>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</si>
  <si>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</si>
  <si>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</si>
  <si>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</si>
  <si>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</si>
  <si>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</si>
  <si>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</si>
  <si>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</si>
  <si>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</si>
  <si>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</si>
  <si>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</si>
  <si>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</si>
  <si>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</si>
  <si>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</si>
  <si>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</si>
  <si>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</si>
  <si>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</si>
  <si>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</si>
  <si>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</si>
  <si>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</si>
  <si>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</si>
  <si>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</si>
  <si>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</si>
  <si>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</si>
  <si>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</si>
  <si>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</si>
  <si>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</si>
  <si>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</si>
  <si>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</si>
  <si>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</si>
  <si>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</si>
  <si>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</si>
  <si>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</si>
  <si>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</si>
  <si>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</si>
  <si>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</si>
  <si>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</si>
  <si>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</si>
  <si>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</si>
  <si>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</si>
  <si>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</si>
  <si>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</si>
  <si>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</si>
  <si>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</si>
  <si>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</si>
  <si>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</si>
  <si>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</si>
  <si>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</si>
  <si>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</si>
  <si>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</si>
  <si>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</si>
  <si>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</si>
  <si>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</si>
  <si>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</si>
  <si>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</si>
  <si>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</si>
  <si>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</si>
  <si>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</si>
  <si>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</si>
  <si>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</si>
  <si>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</si>
  <si>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</si>
  <si>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</si>
  <si>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</si>
  <si>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</si>
  <si>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</si>
  <si>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</si>
  <si>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</si>
  <si>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</si>
  <si>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</si>
  <si>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</si>
  <si>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</si>
  <si>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</si>
  <si>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</si>
  <si>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</si>
  <si>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</si>
  <si>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</si>
  <si>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</si>
  <si>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</si>
  <si>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</si>
  <si>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</si>
  <si>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</si>
  <si>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</si>
  <si>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</si>
  <si>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</si>
  <si>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</si>
  <si>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</si>
  <si>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</si>
  <si>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</si>
  <si>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</si>
  <si>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</si>
  <si>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</si>
  <si>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</si>
  <si>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</si>
  <si>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</si>
  <si>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</si>
  <si>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</si>
  <si>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</si>
  <si>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</si>
  <si>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</si>
  <si>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</si>
  <si>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</si>
  <si>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</si>
  <si>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</si>
  <si>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</si>
  <si>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</si>
  <si>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</si>
  <si>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</si>
  <si>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</si>
  <si>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</si>
  <si>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</si>
  <si>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</si>
  <si>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</si>
  <si>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</si>
  <si>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</si>
  <si>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</si>
  <si>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</si>
  <si>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</si>
  <si>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</si>
  <si>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</si>
  <si>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</si>
  <si>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</si>
  <si>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</si>
  <si>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</si>
  <si>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</si>
  <si>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</si>
  <si>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</si>
  <si>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</si>
  <si>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</si>
  <si>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</si>
  <si>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</si>
  <si>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</si>
  <si>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</si>
  <si>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</si>
  <si>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</si>
  <si>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</si>
  <si>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</si>
  <si>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</si>
  <si>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</si>
  <si>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</si>
  <si>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</si>
  <si>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</si>
  <si>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</si>
  <si>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</si>
  <si>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</si>
  <si>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</si>
  <si>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</si>
  <si>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</si>
  <si>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Итого</t>
  </si>
  <si>
    <t>Улица Академика Грушина Дом № 10</t>
  </si>
  <si>
    <t>Отопление</t>
  </si>
  <si>
    <t>Отопление, предыдущие показания</t>
  </si>
  <si>
    <t>Отопление, текущие показания</t>
  </si>
  <si>
    <t>Потребление, ГКал</t>
  </si>
  <si>
    <t>08.04.2026</t>
  </si>
  <si>
    <t>Тариф</t>
  </si>
  <si>
    <t>Площадь помещений, собственность, кв. м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</si>
  <si>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</si>
  <si>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на отопление, Гкал </t>
    </r>
    <r>
      <rPr>
        <b/>
        <sz val="11"/>
        <color theme="1"/>
        <rFont val="Calibri"/>
        <family val="2"/>
        <charset val="204"/>
        <scheme val="minor"/>
      </rPr>
      <t>(Qот=Vкр-Qгвс)</t>
    </r>
  </si>
  <si>
    <r>
      <t xml:space="preserve">Расход тепловой энергии используемой на подогрев холодной воды для ГВС по нормативу, Гкал </t>
    </r>
    <r>
      <rPr>
        <b/>
        <sz val="11"/>
        <color theme="1"/>
        <rFont val="Calibri"/>
        <family val="2"/>
        <charset val="204"/>
        <scheme val="minor"/>
      </rPr>
      <t>(Qгвс=Nгвстэ*1)</t>
    </r>
  </si>
  <si>
    <t>Объем тепловой энергии на отопление по ИПУ, а в случае отсутствия ИПУ по формуле 18(1), Гкал (2)</t>
  </si>
  <si>
    <r>
      <t xml:space="preserve">Расход ТЭ в паркинге, Гкал </t>
    </r>
    <r>
      <rPr>
        <b/>
        <sz val="11"/>
        <rFont val="Calibri"/>
        <family val="2"/>
        <charset val="204"/>
        <scheme val="minor"/>
      </rPr>
      <t>(Qп)</t>
    </r>
  </si>
  <si>
    <r>
      <t>Расход горячей воды во всех помещениях дома, куб.м.</t>
    </r>
    <r>
      <rPr>
        <b/>
        <sz val="11"/>
        <rFont val="Calibri"/>
        <family val="2"/>
        <charset val="204"/>
        <scheme val="minor"/>
      </rPr>
      <t>(1)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</si>
  <si>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theme="1"/>
        <rFont val="Calibri"/>
        <family val="2"/>
        <charset val="204"/>
        <scheme val="minor"/>
      </rPr>
      <t>(Эитп)</t>
    </r>
  </si>
  <si>
    <t>Расчет стоимости горячей воды по формулам 20 и 20(1) Правил 354</t>
  </si>
  <si>
    <t>Расчет платы за отопление по формуле 18 (1) Правил 354</t>
  </si>
  <si>
    <t>Расчет платы за отопление по формуле 18 Правил 354</t>
  </si>
  <si>
    <t>Тариф на тепловую энергию, рубли (3)</t>
  </si>
  <si>
    <t>Тариф на электрическую энергию, рубли (4)</t>
  </si>
  <si>
    <t>Тариф на холодную воду, рубли (5)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</si>
  <si>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theme="1"/>
        <rFont val="Calibri"/>
        <family val="2"/>
        <charset val="204"/>
        <scheme val="minor"/>
      </rPr>
      <t>(6=Vкр/(Qгвс+Qот)*Nгвстэ)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</si>
  <si>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(7=5+6*3)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</si>
  <si>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(8=Nгвстэ*6*3,6)</t>
  </si>
  <si>
    <t>Плата за отопление (формула 18), рубли/кв.м. (10=(Qот*3+Эитп*4)/S</t>
  </si>
  <si>
    <t>Площадь мест общего пользования, кв.м.</t>
  </si>
  <si>
    <r>
      <t xml:space="preserve">Расход ТЭ в паркинге по местам общего пользования, Гкал </t>
    </r>
    <r>
      <rPr>
        <b/>
        <sz val="11"/>
        <rFont val="Calibri"/>
        <family val="2"/>
        <charset val="204"/>
        <scheme val="minor"/>
      </rPr>
      <t>(Qпм)</t>
    </r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</si>
  <si>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theme="1"/>
        <rFont val="Calibri"/>
        <family val="2"/>
        <charset val="204"/>
        <scheme val="minor"/>
      </rPr>
      <t>(Q=Qот-2-Qп+Qпм)</t>
    </r>
  </si>
  <si>
    <t>Подогрев воды для ГВС</t>
  </si>
  <si>
    <t>освещение паркинг</t>
  </si>
  <si>
    <t>Расходы электрической энергии по помещению паркинга</t>
  </si>
  <si>
    <t>Площадь всех помещений паркинга</t>
  </si>
  <si>
    <t>Расход на один кв.м., кВт/ч</t>
  </si>
  <si>
    <t>Показание ТЭ (учет),                Гкал</t>
  </si>
  <si>
    <t>Расход ТЭ скорректированный (расчет) Vкр,                   Гкал</t>
  </si>
  <si>
    <t>Академика Грушина д. 10</t>
  </si>
  <si>
    <t>Кол-во бункеров</t>
  </si>
  <si>
    <t>Стоимость 1 бункера</t>
  </si>
  <si>
    <t>Вывезено</t>
  </si>
  <si>
    <t>Выставить в квитанциях:</t>
  </si>
  <si>
    <t>КВ. №</t>
  </si>
  <si>
    <t>Объем  м.</t>
  </si>
  <si>
    <t>Цена м.</t>
  </si>
  <si>
    <t>Стоимость руб.</t>
  </si>
  <si>
    <r>
      <t>Плата за отопление по ОПУ, руб</t>
    </r>
    <r>
      <rPr>
        <b/>
        <sz val="11"/>
        <color theme="1"/>
        <rFont val="Calibri"/>
        <family val="2"/>
        <charset val="204"/>
        <scheme val="minor"/>
      </rPr>
      <t>/кв.м.</t>
    </r>
    <r>
      <rPr>
        <sz val="11"/>
        <color theme="1"/>
        <rFont val="Calibri"/>
        <family val="2"/>
        <charset val="204"/>
        <scheme val="minor"/>
      </rPr>
      <t xml:space="preserve"> (9=Q*3/S)</t>
    </r>
  </si>
  <si>
    <t>ДЭБП-000504</t>
  </si>
  <si>
    <t>3461798</t>
  </si>
  <si>
    <t>3461810</t>
  </si>
  <si>
    <t>3461808</t>
  </si>
  <si>
    <t>3461616</t>
  </si>
  <si>
    <t>3461811</t>
  </si>
  <si>
    <t>3461806</t>
  </si>
  <si>
    <t>3461809</t>
  </si>
  <si>
    <t>3461609</t>
  </si>
  <si>
    <t>3461803</t>
  </si>
  <si>
    <t>3461605</t>
  </si>
  <si>
    <t>3461805</t>
  </si>
  <si>
    <t>3461611</t>
  </si>
  <si>
    <t>3462046</t>
  </si>
  <si>
    <t>3461786</t>
  </si>
  <si>
    <t>3461820</t>
  </si>
  <si>
    <t>3461818</t>
  </si>
  <si>
    <t>3461815</t>
  </si>
  <si>
    <t>3461826</t>
  </si>
  <si>
    <t>3461813</t>
  </si>
  <si>
    <t>3462044</t>
  </si>
  <si>
    <t>3461595</t>
  </si>
  <si>
    <t>3461825</t>
  </si>
  <si>
    <t>3461589</t>
  </si>
  <si>
    <t>3461590</t>
  </si>
  <si>
    <t>3461902</t>
  </si>
  <si>
    <t>3461905</t>
  </si>
  <si>
    <t>3461836</t>
  </si>
  <si>
    <t>3461906</t>
  </si>
  <si>
    <t>3461839</t>
  </si>
  <si>
    <t>3461910</t>
  </si>
  <si>
    <t>3461830</t>
  </si>
  <si>
    <t>3461837</t>
  </si>
  <si>
    <t>3461832</t>
  </si>
  <si>
    <t>3461828</t>
  </si>
  <si>
    <t>3461841</t>
  </si>
  <si>
    <t>3461871</t>
  </si>
  <si>
    <t>3461744</t>
  </si>
  <si>
    <t>3461769</t>
  </si>
  <si>
    <t>3461870</t>
  </si>
  <si>
    <t>3461863</t>
  </si>
  <si>
    <t>3461767</t>
  </si>
  <si>
    <t>3461868</t>
  </si>
  <si>
    <t>3461865</t>
  </si>
  <si>
    <t>3461864</t>
  </si>
  <si>
    <t>3461860</t>
  </si>
  <si>
    <t>3461921</t>
  </si>
  <si>
    <t>3461926</t>
  </si>
  <si>
    <t>3461859</t>
  </si>
  <si>
    <t>3461628</t>
  </si>
  <si>
    <t>3461918</t>
  </si>
  <si>
    <t>3461617</t>
  </si>
  <si>
    <t>3461924</t>
  </si>
  <si>
    <t>3461922</t>
  </si>
  <si>
    <t>3461623</t>
  </si>
  <si>
    <t>3461927</t>
  </si>
  <si>
    <t>3461925</t>
  </si>
  <si>
    <t>3461619</t>
  </si>
  <si>
    <t>3461920</t>
  </si>
  <si>
    <t>3461929</t>
  </si>
  <si>
    <t>3461722</t>
  </si>
  <si>
    <t>3461730</t>
  </si>
  <si>
    <t>3461624</t>
  </si>
  <si>
    <t>3461724</t>
  </si>
  <si>
    <t>3461627</t>
  </si>
  <si>
    <t>3461626</t>
  </si>
  <si>
    <t>3461625</t>
  </si>
  <si>
    <t>3461622</t>
  </si>
  <si>
    <t>3462014</t>
  </si>
  <si>
    <t>3461631</t>
  </si>
  <si>
    <t>3461620</t>
  </si>
  <si>
    <t>3462008</t>
  </si>
  <si>
    <t>3462016</t>
  </si>
  <si>
    <t>3462019</t>
  </si>
  <si>
    <t>3461629</t>
  </si>
  <si>
    <t>3462009</t>
  </si>
  <si>
    <t>3462018</t>
  </si>
  <si>
    <t>3461736</t>
  </si>
  <si>
    <t>3461728</t>
  </si>
  <si>
    <t>3461600</t>
  </si>
  <si>
    <t>3462049</t>
  </si>
  <si>
    <t>3462040</t>
  </si>
  <si>
    <t>3462047</t>
  </si>
  <si>
    <t>3462051</t>
  </si>
  <si>
    <t>3462050</t>
  </si>
  <si>
    <t>3461814</t>
  </si>
  <si>
    <t>3462038</t>
  </si>
  <si>
    <t>3461821</t>
  </si>
  <si>
    <t>3461670</t>
  </si>
  <si>
    <t>3461932</t>
  </si>
  <si>
    <t>3461669</t>
  </si>
  <si>
    <t>3461912</t>
  </si>
  <si>
    <t>3461621</t>
  </si>
  <si>
    <t>3461827</t>
  </si>
  <si>
    <t>3461834</t>
  </si>
  <si>
    <t>3461879</t>
  </si>
  <si>
    <t>3461785</t>
  </si>
  <si>
    <t>3461856</t>
  </si>
  <si>
    <t>3461936</t>
  </si>
  <si>
    <t>3461946</t>
  </si>
  <si>
    <t>3461800</t>
  </si>
  <si>
    <t>3461891</t>
  </si>
  <si>
    <t>3461606</t>
  </si>
  <si>
    <t>3461614</t>
  </si>
  <si>
    <t>3461900</t>
  </si>
  <si>
    <t>3461894</t>
  </si>
  <si>
    <t>3461607</t>
  </si>
  <si>
    <t>3461901</t>
  </si>
  <si>
    <t>3461615</t>
  </si>
  <si>
    <t>3461895</t>
  </si>
  <si>
    <t>3461753</t>
  </si>
  <si>
    <t>3461899</t>
  </si>
  <si>
    <t>03461612</t>
  </si>
  <si>
    <t>3462076</t>
  </si>
  <si>
    <t>3461755</t>
  </si>
  <si>
    <t>3462071</t>
  </si>
  <si>
    <t>3461874</t>
  </si>
  <si>
    <t>3462080</t>
  </si>
  <si>
    <t>3461985</t>
  </si>
  <si>
    <t>3461882</t>
  </si>
  <si>
    <t>3462081</t>
  </si>
  <si>
    <t>3461765</t>
  </si>
  <si>
    <t>3461988</t>
  </si>
  <si>
    <t>3461990</t>
  </si>
  <si>
    <t>3461984</t>
  </si>
  <si>
    <t>3461978</t>
  </si>
  <si>
    <t>3461989</t>
  </si>
  <si>
    <t>3461858</t>
  </si>
  <si>
    <t>3461862</t>
  </si>
  <si>
    <t>3461981</t>
  </si>
  <si>
    <t>3461977</t>
  </si>
  <si>
    <t>3461861</t>
  </si>
  <si>
    <t>3462003</t>
  </si>
  <si>
    <t>3462032</t>
  </si>
  <si>
    <t>3461869</t>
  </si>
  <si>
    <t>3462025</t>
  </si>
  <si>
    <t>3462026</t>
  </si>
  <si>
    <t>3462035</t>
  </si>
  <si>
    <t>3462023</t>
  </si>
  <si>
    <t>3461999</t>
  </si>
  <si>
    <t>3462022</t>
  </si>
  <si>
    <t>3462030</t>
  </si>
  <si>
    <t>3462036</t>
  </si>
  <si>
    <t>3461776</t>
  </si>
  <si>
    <t>3461771</t>
  </si>
  <si>
    <t>3461742</t>
  </si>
  <si>
    <t>3461867</t>
  </si>
  <si>
    <t>3461739</t>
  </si>
  <si>
    <t>3461778</t>
  </si>
  <si>
    <t>3462042</t>
  </si>
  <si>
    <t>3461857</t>
  </si>
  <si>
    <t>3461817</t>
  </si>
  <si>
    <t>3461691</t>
  </si>
  <si>
    <t>3461951</t>
  </si>
  <si>
    <t>3461634</t>
  </si>
  <si>
    <t>3461948</t>
  </si>
  <si>
    <t>3461779</t>
  </si>
  <si>
    <t>3461632</t>
  </si>
  <si>
    <t>3461953</t>
  </si>
  <si>
    <t>3461642</t>
  </si>
  <si>
    <t>3461955</t>
  </si>
  <si>
    <t>3461646</t>
  </si>
  <si>
    <t>3461638</t>
  </si>
  <si>
    <t>3461636</t>
  </si>
  <si>
    <t>3465054</t>
  </si>
  <si>
    <t>3461639</t>
  </si>
  <si>
    <t>3461760</t>
  </si>
  <si>
    <t>3461758</t>
  </si>
  <si>
    <t>3462061</t>
  </si>
  <si>
    <t>3461752</t>
  </si>
  <si>
    <t>3462053</t>
  </si>
  <si>
    <t>3461754</t>
  </si>
  <si>
    <t>3461756</t>
  </si>
  <si>
    <t>3461766</t>
  </si>
  <si>
    <t>3461761</t>
  </si>
  <si>
    <t>3461763</t>
  </si>
  <si>
    <t>3461643</t>
  </si>
  <si>
    <t>3461762</t>
  </si>
  <si>
    <t>3461637</t>
  </si>
  <si>
    <t>3461635</t>
  </si>
  <si>
    <t>3461663</t>
  </si>
  <si>
    <t>3461816</t>
  </si>
  <si>
    <t>3462039</t>
  </si>
  <si>
    <t>3461594</t>
  </si>
  <si>
    <t>3461679</t>
  </si>
  <si>
    <t>3462048</t>
  </si>
  <si>
    <t>3461819</t>
  </si>
  <si>
    <t>3461593</t>
  </si>
  <si>
    <t>3461676</t>
  </si>
  <si>
    <t>3461823</t>
  </si>
  <si>
    <t>3462060</t>
  </si>
  <si>
    <t>3462057</t>
  </si>
  <si>
    <t>3462055</t>
  </si>
  <si>
    <t>3462056</t>
  </si>
  <si>
    <t>3462062</t>
  </si>
  <si>
    <t>3462064</t>
  </si>
  <si>
    <t>3462058</t>
  </si>
  <si>
    <t>3462066</t>
  </si>
  <si>
    <t>3462059</t>
  </si>
  <si>
    <t>3461641</t>
  </si>
  <si>
    <t>3461939</t>
  </si>
  <si>
    <t>3461846</t>
  </si>
  <si>
    <t>3461949</t>
  </si>
  <si>
    <t>3461960</t>
  </si>
  <si>
    <t>3461958</t>
  </si>
  <si>
    <t>3461952</t>
  </si>
  <si>
    <t>3461957</t>
  </si>
  <si>
    <t>3461725</t>
  </si>
  <si>
    <t>3461726</t>
  </si>
  <si>
    <t>3461727</t>
  </si>
  <si>
    <t>3461716</t>
  </si>
  <si>
    <t>3461881</t>
  </si>
  <si>
    <t>3461872</t>
  </si>
  <si>
    <t>3461876</t>
  </si>
  <si>
    <t>3461883</t>
  </si>
  <si>
    <t>3461885</t>
  </si>
  <si>
    <t>3461886</t>
  </si>
  <si>
    <t>3461873</t>
  </si>
  <si>
    <t>3461884</t>
  </si>
  <si>
    <t>3461878</t>
  </si>
  <si>
    <t>3461707</t>
  </si>
  <si>
    <t>3462068</t>
  </si>
  <si>
    <t>3462075</t>
  </si>
  <si>
    <t>3461759</t>
  </si>
  <si>
    <t>3462067</t>
  </si>
  <si>
    <t>3462079</t>
  </si>
  <si>
    <t>3462070</t>
  </si>
  <si>
    <t>3462078</t>
  </si>
  <si>
    <t>3462069</t>
  </si>
  <si>
    <t>3462073</t>
  </si>
  <si>
    <t>3462072</t>
  </si>
  <si>
    <t>3461757</t>
  </si>
  <si>
    <t>3461764</t>
  </si>
  <si>
    <t>3461732</t>
  </si>
  <si>
    <t>3461980</t>
  </si>
  <si>
    <t>3461987</t>
  </si>
  <si>
    <t>3462002</t>
  </si>
  <si>
    <t>3462024</t>
  </si>
  <si>
    <t>3462028</t>
  </si>
  <si>
    <t>3461982</t>
  </si>
  <si>
    <t>3461983</t>
  </si>
  <si>
    <t>3461735</t>
  </si>
  <si>
    <t>3461723</t>
  </si>
  <si>
    <t>3461986</t>
  </si>
  <si>
    <t>3461991</t>
  </si>
  <si>
    <t>3461704</t>
  </si>
  <si>
    <t>3461965</t>
  </si>
  <si>
    <t>3461695</t>
  </si>
  <si>
    <t>3461698</t>
  </si>
  <si>
    <t>3461705</t>
  </si>
  <si>
    <t>3461970</t>
  </si>
  <si>
    <t>3461974</t>
  </si>
  <si>
    <t>3462004</t>
  </si>
  <si>
    <t>3462031</t>
  </si>
  <si>
    <t>3462005</t>
  </si>
  <si>
    <t>3462034</t>
  </si>
  <si>
    <t>3462029</t>
  </si>
  <si>
    <t>3461997</t>
  </si>
  <si>
    <t>03461992</t>
  </si>
  <si>
    <t>3461996</t>
  </si>
  <si>
    <t>3461648</t>
  </si>
  <si>
    <t>3461661</t>
  </si>
  <si>
    <t>3461740</t>
  </si>
  <si>
    <t>3461608</t>
  </si>
  <si>
    <t>3461603</t>
  </si>
  <si>
    <t>3461745</t>
  </si>
  <si>
    <t>3461893</t>
  </si>
  <si>
    <t>3461749</t>
  </si>
  <si>
    <t>3461804</t>
  </si>
  <si>
    <t>3461801</t>
  </si>
  <si>
    <t>3461896</t>
  </si>
  <si>
    <t>3461897</t>
  </si>
  <si>
    <t>3461610</t>
  </si>
  <si>
    <t>3461748</t>
  </si>
  <si>
    <t>3461807</t>
  </si>
  <si>
    <t>3461797</t>
  </si>
  <si>
    <t>3461602</t>
  </si>
  <si>
    <t>3461890</t>
  </si>
  <si>
    <t>3461887</t>
  </si>
  <si>
    <t>3461888</t>
  </si>
  <si>
    <t>3461604</t>
  </si>
  <si>
    <t>3461802</t>
  </si>
  <si>
    <t>3461799</t>
  </si>
  <si>
    <t>3461889</t>
  </si>
  <si>
    <t>3461892</t>
  </si>
  <si>
    <t>3461898</t>
  </si>
  <si>
    <t>3461937</t>
  </si>
  <si>
    <t>3461919</t>
  </si>
  <si>
    <t>3461944</t>
  </si>
  <si>
    <t>3461916</t>
  </si>
  <si>
    <t>3461942</t>
  </si>
  <si>
    <t>3461940</t>
  </si>
  <si>
    <t>3461847</t>
  </si>
  <si>
    <t>3461853</t>
  </si>
  <si>
    <t>3461835</t>
  </si>
  <si>
    <t>3461938</t>
  </si>
  <si>
    <t>3461943</t>
  </si>
  <si>
    <t>3461768</t>
  </si>
  <si>
    <t>3461750</t>
  </si>
  <si>
    <t>3461777</t>
  </si>
  <si>
    <t>3461838</t>
  </si>
  <si>
    <t>3461781</t>
  </si>
  <si>
    <t>3461743</t>
  </si>
  <si>
    <t>3461945</t>
  </si>
  <si>
    <t>3461831</t>
  </si>
  <si>
    <t>3461935</t>
  </si>
  <si>
    <t>3461928</t>
  </si>
  <si>
    <t>3461923</t>
  </si>
  <si>
    <t>3461833</t>
  </si>
  <si>
    <t>3462006</t>
  </si>
  <si>
    <t>3461994</t>
  </si>
  <si>
    <t>3461995</t>
  </si>
  <si>
    <t>3462000</t>
  </si>
  <si>
    <t>3461993</t>
  </si>
  <si>
    <t>3461592</t>
  </si>
  <si>
    <t>3462001</t>
  </si>
  <si>
    <t>3461678</t>
  </si>
  <si>
    <t>3461824</t>
  </si>
  <si>
    <t>3461596</t>
  </si>
  <si>
    <t>3461812</t>
  </si>
  <si>
    <t>3461665</t>
  </si>
  <si>
    <t>3461715</t>
  </si>
  <si>
    <t>3461718</t>
  </si>
  <si>
    <t>3461880</t>
  </si>
  <si>
    <t>3461712</t>
  </si>
  <si>
    <t>3461710</t>
  </si>
  <si>
    <t>3461711</t>
  </si>
  <si>
    <t>3461796</t>
  </si>
  <si>
    <t>3461709</t>
  </si>
  <si>
    <t>3461788</t>
  </si>
  <si>
    <t>3461787</t>
  </si>
  <si>
    <t>3461843</t>
  </si>
  <si>
    <t>3461789</t>
  </si>
  <si>
    <t>3461783</t>
  </si>
  <si>
    <t>3461947</t>
  </si>
  <si>
    <t>3462082</t>
  </si>
  <si>
    <t>3462084</t>
  </si>
  <si>
    <t>3462087</t>
  </si>
  <si>
    <t>3461845</t>
  </si>
  <si>
    <t>3461844</t>
  </si>
  <si>
    <t>3461640</t>
  </si>
  <si>
    <t>3461852</t>
  </si>
  <si>
    <t>3461848</t>
  </si>
  <si>
    <t>3462088</t>
  </si>
  <si>
    <t>3461842</t>
  </si>
  <si>
    <t>3461849</t>
  </si>
  <si>
    <t>3461851</t>
  </si>
  <si>
    <t>3461840</t>
  </si>
  <si>
    <t>3461850</t>
  </si>
  <si>
    <t>3461591</t>
  </si>
  <si>
    <t>3461597</t>
  </si>
  <si>
    <t>3461941</t>
  </si>
  <si>
    <t>3461598</t>
  </si>
  <si>
    <t>3461794</t>
  </si>
  <si>
    <t>3461587</t>
  </si>
  <si>
    <t>3461720</t>
  </si>
  <si>
    <t>3461792</t>
  </si>
  <si>
    <t>3461588</t>
  </si>
  <si>
    <t>3461795</t>
  </si>
  <si>
    <t>3461784</t>
  </si>
  <si>
    <t>3461782</t>
  </si>
  <si>
    <t>3461791</t>
  </si>
  <si>
    <t>3461719</t>
  </si>
  <si>
    <t>3461790</t>
  </si>
  <si>
    <t>3461717</t>
  </si>
  <si>
    <t>3461714</t>
  </si>
  <si>
    <t>3461690</t>
  </si>
  <si>
    <t>3461680</t>
  </si>
  <si>
    <t>3461686</t>
  </si>
  <si>
    <t>3461708</t>
  </si>
  <si>
    <t>3461688</t>
  </si>
  <si>
    <t>3461684</t>
  </si>
  <si>
    <t>3461673</t>
  </si>
  <si>
    <t>3462043</t>
  </si>
  <si>
    <t>3461681</t>
  </si>
  <si>
    <t>3461682</t>
  </si>
  <si>
    <t>3462045</t>
  </si>
  <si>
    <t>3461683</t>
  </si>
  <si>
    <t>3462089</t>
  </si>
  <si>
    <t>3462092</t>
  </si>
  <si>
    <t>3461675</t>
  </si>
  <si>
    <t>3462083</t>
  </si>
  <si>
    <t>3462085</t>
  </si>
  <si>
    <t>3462090</t>
  </si>
  <si>
    <t>3462086</t>
  </si>
  <si>
    <t>3461967</t>
  </si>
  <si>
    <t>3462093</t>
  </si>
  <si>
    <t>3462091</t>
  </si>
  <si>
    <t>3461666</t>
  </si>
  <si>
    <t>3461677</t>
  </si>
  <si>
    <t>3461664</t>
  </si>
  <si>
    <t>3461671</t>
  </si>
  <si>
    <t>3461674</t>
  </si>
  <si>
    <t>3461662</t>
  </si>
  <si>
    <t>3461689</t>
  </si>
  <si>
    <t>3461731</t>
  </si>
  <si>
    <t>3461729</t>
  </si>
  <si>
    <t>3461668</t>
  </si>
  <si>
    <t>3461672</t>
  </si>
  <si>
    <t>3462010</t>
  </si>
  <si>
    <t>3462015</t>
  </si>
  <si>
    <t>3462013</t>
  </si>
  <si>
    <t>3461733</t>
  </si>
  <si>
    <t>3461979</t>
  </si>
  <si>
    <t>3461734</t>
  </si>
  <si>
    <t>3462017</t>
  </si>
  <si>
    <t>3461908</t>
  </si>
  <si>
    <t>3461911</t>
  </si>
  <si>
    <t>3461931</t>
  </si>
  <si>
    <t>3461903</t>
  </si>
  <si>
    <t>3462007</t>
  </si>
  <si>
    <t>3462012</t>
  </si>
  <si>
    <t>3462021</t>
  </si>
  <si>
    <t>3461930</t>
  </si>
  <si>
    <t>3461914</t>
  </si>
  <si>
    <t>3461917</t>
  </si>
  <si>
    <t>3461909</t>
  </si>
  <si>
    <t>3461913</t>
  </si>
  <si>
    <t>3461907</t>
  </si>
  <si>
    <t>3461904</t>
  </si>
  <si>
    <t>3461692</t>
  </si>
  <si>
    <t>3461693</t>
  </si>
  <si>
    <t>3461701</t>
  </si>
  <si>
    <t>3461969</t>
  </si>
  <si>
    <t>3461700</t>
  </si>
  <si>
    <t>3461963</t>
  </si>
  <si>
    <t>3461656</t>
  </si>
  <si>
    <t>3461775</t>
  </si>
  <si>
    <t>3461976</t>
  </si>
  <si>
    <t>3461699</t>
  </si>
  <si>
    <t>3461966</t>
  </si>
  <si>
    <t>3461772</t>
  </si>
  <si>
    <t>3461751</t>
  </si>
  <si>
    <t>3461770</t>
  </si>
  <si>
    <t>3461773</t>
  </si>
  <si>
    <t>3461962</t>
  </si>
  <si>
    <t>3462094</t>
  </si>
  <si>
    <t>3461696</t>
  </si>
  <si>
    <t>3461747</t>
  </si>
  <si>
    <t>3461780</t>
  </si>
  <si>
    <t>3461613</t>
  </si>
  <si>
    <t>3461659</t>
  </si>
  <si>
    <t>3461658</t>
  </si>
  <si>
    <t>3461647</t>
  </si>
  <si>
    <t>3461954</t>
  </si>
  <si>
    <t>03461973</t>
  </si>
  <si>
    <t>3461657</t>
  </si>
  <si>
    <t>3461964</t>
  </si>
  <si>
    <t>3461706</t>
  </si>
  <si>
    <t>3461653</t>
  </si>
  <si>
    <t>3461968</t>
  </si>
  <si>
    <t>3461959</t>
  </si>
  <si>
    <t>3461950</t>
  </si>
  <si>
    <t>3461972</t>
  </si>
  <si>
    <t>3461652</t>
  </si>
  <si>
    <t>3461655</t>
  </si>
  <si>
    <t>3461649</t>
  </si>
  <si>
    <t>3461697</t>
  </si>
  <si>
    <t>3461660</t>
  </si>
  <si>
    <t>3461654</t>
  </si>
  <si>
    <t>Расход ТЭ (март),       Гкал</t>
  </si>
  <si>
    <t>Перерасчет</t>
  </si>
  <si>
    <t>Итого:</t>
  </si>
  <si>
    <r>
      <t xml:space="preserve">Примечание   </t>
    </r>
    <r>
      <rPr>
        <b/>
        <sz val="12"/>
        <rFont val="Arial"/>
        <family val="2"/>
        <charset val="204"/>
      </rPr>
      <t>Среднее</t>
    </r>
  </si>
  <si>
    <t>м2</t>
  </si>
  <si>
    <t>3461877</t>
  </si>
  <si>
    <t>3461650</t>
  </si>
  <si>
    <t>3462095</t>
  </si>
  <si>
    <t>3461702</t>
  </si>
  <si>
    <t xml:space="preserve"> Гкал     </t>
  </si>
  <si>
    <t xml:space="preserve">Холодная вода для нужд горячего водоснабжения </t>
  </si>
  <si>
    <t>сделала</t>
  </si>
  <si>
    <t>От 20.05.2021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</si>
  <si>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Ак. Грушина 10, МАЙ 2021г.</t>
    </r>
  </si>
  <si>
    <t>ОТЧЕТ за МАЙ 2020 г.</t>
  </si>
  <si>
    <t>ОТЧЕТ ПО ВЫВОЗУ ТКО ЗА МАЙ 2021 г.</t>
  </si>
  <si>
    <t>Вывоз строительного мусора май 2021</t>
  </si>
  <si>
    <t>НЕТ ДОСТУПА</t>
  </si>
  <si>
    <t>Инженер Сапегин Д.Р.</t>
  </si>
  <si>
    <t xml:space="preserve">Получено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</si>
</sst>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69" formatCode="0.0"/>
    <numFmt numFmtId="171" formatCode="_(* #,##0_);_(* \(#,##0\);_(* &quot;-&quot;??_);_(@_)"/>
    <numFmt numFmtId="174" formatCode="0.0000"/>
    <numFmt numFmtId="175" formatCode="#,##0.000000_ ;\-#,##0.000000\ "/>
    <numFmt numFmtId="176" formatCode="#,##0.0000_ ;\-#,##0.0000\ "/>
    <numFmt numFmtId="177" formatCode="0.000"/>
    <numFmt numFmtId="178" formatCode="_-* #,##0.00\ _₽_-;\-* #,##0.00\ _₽_-;_-* &quot;-&quot;???\ _₽_-;_-@_-"/>
    <numFmt numFmtId="182" formatCode="#,##0.000_ ;\-#,##0.000\ "/>
    <numFmt numFmtId="184" formatCode="0.000000"/>
    <numFmt numFmtId="185" formatCode="_-* #,##0.0000\ _₽_-;\-* #,##0.0000\ _₽_-;_-* &quot;-&quot;????\ _₽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1" fontId="7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Fill="1"/>
    <xf numFmtId="171" fontId="14" fillId="0" borderId="0" xfId="0" applyNumberFormat="1" applyFont="1" applyFill="1"/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1" xfId="0" applyBorder="1"/>
    <xf numFmtId="0" fontId="2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4" fontId="18" fillId="0" borderId="0" xfId="0" applyNumberFormat="1" applyFont="1"/>
    <xf numFmtId="0" fontId="20" fillId="0" borderId="1" xfId="0" applyFont="1" applyBorder="1"/>
    <xf numFmtId="0" fontId="20" fillId="0" borderId="1" xfId="0" applyFont="1" applyFill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4" fontId="21" fillId="0" borderId="1" xfId="3" applyNumberFormat="1" applyFont="1" applyBorder="1" applyAlignment="1">
      <alignment horizontal="center" vertical="center"/>
    </xf>
    <xf numFmtId="164" fontId="23" fillId="0" borderId="1" xfId="3" applyNumberFormat="1" applyFont="1" applyBorder="1" applyAlignment="1">
      <alignment vertical="center"/>
    </xf>
    <xf numFmtId="2" fontId="21" fillId="0" borderId="1" xfId="0" applyNumberFormat="1" applyFont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9" fillId="0" borderId="1" xfId="0" applyFont="1" applyBorder="1" applyAlignment="1">
      <alignment wrapText="1"/>
    </xf>
    <xf numFmtId="0" fontId="15" fillId="3" borderId="1" xfId="0" applyFont="1" applyFill="1" applyBorder="1" applyAlignment="1">
      <alignment wrapText="1"/>
    </xf>
    <xf numFmtId="169" fontId="6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175" fontId="4" fillId="6" borderId="0" xfId="1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29" fillId="0" borderId="0" xfId="0" applyNumberFormat="1" applyFont="1" applyAlignment="1">
      <alignment horizontal="left" wrapText="1"/>
    </xf>
    <xf numFmtId="16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4" fillId="6" borderId="0" xfId="1" applyNumberFormat="1" applyFont="1" applyFill="1" applyAlignment="1">
      <alignment horizontal="center"/>
    </xf>
    <xf numFmtId="177" fontId="8" fillId="0" borderId="1" xfId="1" applyNumberFormat="1" applyFont="1" applyBorder="1" applyAlignment="1">
      <alignment horizontal="center"/>
    </xf>
    <xf numFmtId="174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43" fontId="4" fillId="0" borderId="0" xfId="3" applyFont="1"/>
    <xf numFmtId="174" fontId="4" fillId="0" borderId="0" xfId="0" applyNumberFormat="1" applyFont="1" applyFill="1" applyAlignment="1">
      <alignment horizontal="center"/>
    </xf>
    <xf numFmtId="0" fontId="30" fillId="2" borderId="0" xfId="0" applyFont="1" applyFill="1" applyAlignment="1">
      <alignment horizontal="left"/>
    </xf>
    <xf numFmtId="178" fontId="4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43" fontId="4" fillId="0" borderId="0" xfId="0" applyNumberFormat="1" applyFont="1"/>
    <xf numFmtId="174" fontId="25" fillId="0" borderId="20" xfId="0" applyNumberFormat="1" applyFont="1" applyBorder="1" applyAlignment="1">
      <alignment horizontal="center"/>
    </xf>
    <xf numFmtId="174" fontId="25" fillId="2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5" xfId="2" applyNumberFormat="1" applyFont="1" applyFill="1" applyBorder="1" applyAlignment="1">
      <alignment horizontal="center"/>
    </xf>
    <xf numFmtId="182" fontId="8" fillId="0" borderId="1" xfId="1" applyNumberFormat="1" applyFont="1" applyBorder="1" applyAlignment="1">
      <alignment horizontal="center"/>
    </xf>
    <xf numFmtId="177" fontId="4" fillId="3" borderId="0" xfId="0" applyNumberFormat="1" applyFont="1" applyFill="1" applyAlignment="1">
      <alignment horizontal="center"/>
    </xf>
    <xf numFmtId="0" fontId="25" fillId="3" borderId="20" xfId="0" applyFont="1" applyFill="1" applyBorder="1" applyAlignment="1">
      <alignment horizontal="left"/>
    </xf>
    <xf numFmtId="0" fontId="25" fillId="2" borderId="20" xfId="0" applyFont="1" applyFill="1" applyBorder="1" applyAlignment="1">
      <alignment horizontal="left"/>
    </xf>
    <xf numFmtId="0" fontId="0" fillId="2" borderId="0" xfId="0" applyFill="1"/>
    <xf numFmtId="0" fontId="0" fillId="0" borderId="10" xfId="0" applyBorder="1" applyAlignment="1"/>
    <xf numFmtId="1" fontId="7" fillId="2" borderId="1" xfId="2" applyNumberFormat="1" applyFont="1" applyFill="1" applyBorder="1" applyAlignment="1">
      <alignment horizontal="center" vertical="center" wrapText="1"/>
    </xf>
    <xf numFmtId="176" fontId="8" fillId="2" borderId="1" xfId="1" applyNumberFormat="1" applyFont="1" applyFill="1" applyBorder="1" applyAlignment="1">
      <alignment horizontal="center"/>
    </xf>
    <xf numFmtId="164" fontId="9" fillId="2" borderId="0" xfId="1" applyFont="1" applyFill="1" applyBorder="1" applyAlignment="1">
      <alignment horizontal="center"/>
    </xf>
    <xf numFmtId="0" fontId="28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/>
    <xf numFmtId="43" fontId="4" fillId="3" borderId="0" xfId="3" applyFont="1" applyFill="1"/>
    <xf numFmtId="1" fontId="10" fillId="0" borderId="0" xfId="2" applyNumberFormat="1" applyFont="1" applyFill="1" applyBorder="1" applyAlignment="1">
      <alignment horizontal="center"/>
    </xf>
    <xf numFmtId="0" fontId="6" fillId="0" borderId="0" xfId="0" applyFont="1" applyFill="1"/>
    <xf numFmtId="174" fontId="25" fillId="0" borderId="20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4" fontId="26" fillId="4" borderId="1" xfId="0" applyNumberFormat="1" applyFont="1" applyFill="1" applyBorder="1"/>
    <xf numFmtId="174" fontId="25" fillId="3" borderId="20" xfId="0" applyNumberFormat="1" applyFont="1" applyFill="1" applyBorder="1" applyAlignment="1">
      <alignment horizontal="center"/>
    </xf>
    <xf numFmtId="43" fontId="4" fillId="3" borderId="0" xfId="0" applyNumberFormat="1" applyFont="1" applyFill="1"/>
    <xf numFmtId="2" fontId="13" fillId="3" borderId="0" xfId="2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174" fontId="25" fillId="0" borderId="20" xfId="0" applyNumberFormat="1" applyFont="1" applyBorder="1" applyAlignment="1">
      <alignment horizontal="left"/>
    </xf>
    <xf numFmtId="174" fontId="25" fillId="2" borderId="20" xfId="0" applyNumberFormat="1" applyFont="1" applyFill="1" applyBorder="1" applyAlignment="1">
      <alignment horizontal="left"/>
    </xf>
    <xf numFmtId="174" fontId="6" fillId="0" borderId="0" xfId="0" applyNumberFormat="1" applyFont="1" applyFill="1" applyAlignment="1">
      <alignment horizontal="center"/>
    </xf>
    <xf numFmtId="169" fontId="0" fillId="0" borderId="0" xfId="0" applyNumberFormat="1" applyFill="1"/>
    <xf numFmtId="0" fontId="2" fillId="0" borderId="0" xfId="0" applyFont="1" applyFill="1"/>
    <xf numFmtId="0" fontId="0" fillId="0" borderId="0" xfId="0" applyFill="1"/>
    <xf numFmtId="0" fontId="25" fillId="0" borderId="2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8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2" fillId="0" borderId="0" xfId="0" applyFont="1"/>
    <xf numFmtId="0" fontId="31" fillId="0" borderId="20" xfId="0" applyFont="1" applyBorder="1" applyAlignment="1">
      <alignment horizontal="center"/>
    </xf>
    <xf numFmtId="0" fontId="31" fillId="0" borderId="20" xfId="0" applyFont="1" applyBorder="1"/>
    <xf numFmtId="169" fontId="0" fillId="0" borderId="5" xfId="0" applyNumberFormat="1" applyBorder="1" applyAlignment="1">
      <alignment horizontal="center"/>
    </xf>
    <xf numFmtId="174" fontId="25" fillId="0" borderId="20" xfId="0" applyNumberFormat="1" applyFont="1" applyBorder="1" applyAlignment="1"/>
    <xf numFmtId="0" fontId="25" fillId="8" borderId="20" xfId="0" applyFont="1" applyFill="1" applyBorder="1" applyAlignment="1">
      <alignment horizontal="left"/>
    </xf>
    <xf numFmtId="174" fontId="25" fillId="8" borderId="20" xfId="0" applyNumberFormat="1" applyFont="1" applyFill="1" applyBorder="1" applyAlignment="1">
      <alignment horizontal="left"/>
    </xf>
    <xf numFmtId="174" fontId="13" fillId="0" borderId="0" xfId="0" applyNumberFormat="1" applyFont="1" applyAlignment="1">
      <alignment horizontal="center"/>
    </xf>
    <xf numFmtId="169" fontId="12" fillId="0" borderId="0" xfId="0" applyNumberFormat="1" applyFont="1"/>
    <xf numFmtId="0" fontId="0" fillId="2" borderId="0" xfId="0" applyFill="1" applyAlignment="1">
      <alignment horizontal="left"/>
    </xf>
    <xf numFmtId="0" fontId="0" fillId="3" borderId="0" xfId="0" applyFill="1"/>
    <xf numFmtId="184" fontId="13" fillId="9" borderId="0" xfId="0" applyNumberFormat="1" applyFont="1" applyFill="1" applyAlignment="1">
      <alignment horizontal="center"/>
    </xf>
    <xf numFmtId="0" fontId="31" fillId="0" borderId="0" xfId="0" applyFont="1"/>
    <xf numFmtId="0" fontId="5" fillId="3" borderId="1" xfId="0" applyFont="1" applyFill="1" applyBorder="1" applyAlignment="1">
      <alignment horizontal="right" wrapText="1"/>
    </xf>
    <xf numFmtId="169" fontId="4" fillId="0" borderId="1" xfId="0" applyNumberFormat="1" applyFont="1" applyBorder="1"/>
    <xf numFmtId="174" fontId="26" fillId="4" borderId="1" xfId="0" applyNumberFormat="1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/>
    <xf numFmtId="174" fontId="0" fillId="0" borderId="0" xfId="0" applyNumberFormat="1"/>
    <xf numFmtId="185" fontId="0" fillId="0" borderId="0" xfId="0" applyNumberFormat="1"/>
    <xf numFmtId="0" fontId="25" fillId="0" borderId="20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5" fillId="0" borderId="20" xfId="0" applyFont="1" applyBorder="1" applyAlignment="1">
      <alignment horizontal="left"/>
    </xf>
    <xf numFmtId="14" fontId="0" fillId="3" borderId="0" xfId="0" applyNumberFormat="1" applyFill="1"/>
    <xf numFmtId="0" fontId="25" fillId="0" borderId="20" xfId="0" applyFont="1" applyBorder="1" applyAlignment="1">
      <alignment horizontal="left"/>
    </xf>
    <xf numFmtId="174" fontId="25" fillId="8" borderId="20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4" xfId="0" applyFont="1" applyFill="1" applyBorder="1"/>
    <xf numFmtId="174" fontId="6" fillId="2" borderId="0" xfId="0" applyNumberFormat="1" applyFont="1" applyFill="1"/>
    <xf numFmtId="174" fontId="13" fillId="3" borderId="0" xfId="0" applyNumberFormat="1" applyFont="1" applyFill="1" applyAlignment="1">
      <alignment horizontal="center"/>
    </xf>
    <xf numFmtId="169" fontId="0" fillId="2" borderId="1" xfId="0" applyNumberFormat="1" applyFill="1" applyBorder="1" applyAlignment="1">
      <alignment horizontal="center" vertical="top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169" fontId="0" fillId="0" borderId="1" xfId="0" applyNumberForma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16" xfId="0" applyFont="1" applyBorder="1" applyAlignment="1">
      <alignment horizontal="left" wrapText="1"/>
    </xf>
    <xf numFmtId="0" fontId="25" fillId="0" borderId="21" xfId="0" applyFont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5" fillId="0" borderId="2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4" xfId="0" applyFont="1" applyBorder="1" applyAlignment="1">
      <alignment horizontal="left" wrapText="1"/>
    </xf>
    <xf numFmtId="0" fontId="25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0" fontId="28" fillId="0" borderId="0" xfId="0" applyNumberFormat="1" applyFont="1" applyBorder="1" applyAlignment="1">
      <alignment horizontal="left"/>
    </xf>
    <xf numFmtId="18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Font="1" applyAlignment="1">
      <alignment horizontal="left" wrapText="1"/>
    </xf>
    <xf numFmtId="17" fontId="0" fillId="0" borderId="0" xfId="0" applyNumberFormat="1" applyAlignment="1">
      <alignment horizontal="left"/>
    </xf>
    <xf numFmtId="0" fontId="22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4">
    <cellStyle name="Обычный" xfId="0" builtinId="0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I10"/>
  <sheetViews>
    <sheetView tabSelected="1" workbookViewId="0">
      <selection activeCell="AM10" sqref="AM10:AR10"/>
    </sheetView>
  </sheetViews>
  <sheetFormatPr defaultRowHeight="15" x14ac:dyDescent="0.25"/>
  <cols>
    <col min="1" max="1" width="9.140625" customWidth="1"/>
    <col min="2" max="2" width="0.5703125" customWidth="1"/>
    <col min="3" max="3" width="9.140625" hidden="1" customWidth="1"/>
    <col min="7" max="7" width="2.1406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7" max="27" width="5.28515625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3" customWidth="1"/>
  </cols>
  <sheetData>
    <row r="1" spans="1:61" ht="18.75" x14ac:dyDescent="0.3">
      <c r="A1" s="161" t="s">
        <v>1081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</row>
    <row r="2" spans="1:61" x14ac:dyDescent="0.25">
      <c r="A2" s="162" t="s">
        <v>25</v>
      </c>
      <c r="B2" s="162"/>
      <c r="C2" s="162"/>
      <c r="D2" s="162" t="s">
        <v>24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2" t="s">
        <v>23</v>
      </c>
      <c r="V2" s="163"/>
      <c r="W2" s="163"/>
      <c r="X2" s="163"/>
      <c r="Y2" s="162" t="s">
        <v>22</v>
      </c>
      <c r="Z2" s="163"/>
      <c r="AA2" s="163"/>
      <c r="AB2" s="163"/>
      <c r="AC2" s="163"/>
      <c r="AD2" s="163"/>
      <c r="AE2" s="163"/>
      <c r="AF2" s="163"/>
      <c r="AG2" s="160" t="s">
        <v>21</v>
      </c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</row>
    <row r="3" spans="1:61" x14ac:dyDescent="0.25">
      <c r="A3" s="165" t="s">
        <v>20</v>
      </c>
      <c r="B3" s="165"/>
      <c r="C3" s="165"/>
      <c r="D3" s="80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8"/>
      <c r="U3" s="165" t="s">
        <v>19</v>
      </c>
      <c r="V3" s="166"/>
      <c r="W3" s="166"/>
      <c r="X3" s="166"/>
      <c r="Y3" s="165" t="s">
        <v>18</v>
      </c>
      <c r="Z3" s="166"/>
      <c r="AA3" s="166"/>
      <c r="AB3" s="166"/>
      <c r="AC3" s="166"/>
      <c r="AD3" s="166"/>
      <c r="AE3" s="166"/>
      <c r="AF3" s="166"/>
      <c r="AG3" s="158" t="s">
        <v>17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67" t="s">
        <v>16</v>
      </c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3"/>
    </row>
    <row r="4" spans="1:61" x14ac:dyDescent="0.25">
      <c r="A4" s="17"/>
      <c r="B4" s="16"/>
      <c r="C4" s="15"/>
      <c r="D4" s="17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5"/>
      <c r="U4" s="17"/>
      <c r="V4" s="16"/>
      <c r="W4" s="16"/>
      <c r="X4" s="15"/>
      <c r="Y4" s="158" t="s">
        <v>15</v>
      </c>
      <c r="Z4" s="159"/>
      <c r="AA4" s="159"/>
      <c r="AB4" s="159"/>
      <c r="AC4" s="159"/>
      <c r="AD4" s="159"/>
      <c r="AE4" s="159"/>
      <c r="AF4" s="159"/>
      <c r="AG4" s="160" t="s">
        <v>14</v>
      </c>
      <c r="AH4" s="160"/>
      <c r="AI4" s="160"/>
      <c r="AJ4" s="160"/>
      <c r="AK4" s="160"/>
      <c r="AL4" s="160"/>
      <c r="AM4" s="160" t="s">
        <v>13</v>
      </c>
      <c r="AN4" s="160"/>
      <c r="AO4" s="160"/>
      <c r="AP4" s="160"/>
      <c r="AQ4" s="160"/>
      <c r="AR4" s="160"/>
      <c r="AS4" s="1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5"/>
    </row>
    <row r="5" spans="1:61" ht="15.75" x14ac:dyDescent="0.25">
      <c r="A5" s="150" t="s">
        <v>12</v>
      </c>
      <c r="B5" s="150"/>
      <c r="C5" s="150"/>
      <c r="D5" s="155" t="s">
        <v>564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1" t="s">
        <v>11</v>
      </c>
      <c r="V5" s="151"/>
      <c r="W5" s="151"/>
      <c r="X5" s="151"/>
      <c r="Y5" s="151">
        <f>'ТЭ МЖД'!D523</f>
        <v>4095.6779999999999</v>
      </c>
      <c r="Z5" s="151"/>
      <c r="AA5" s="151"/>
      <c r="AB5" s="151"/>
      <c r="AC5" s="151"/>
      <c r="AD5" s="151"/>
      <c r="AE5" s="151"/>
      <c r="AF5" s="151"/>
      <c r="AG5" s="154">
        <v>169.4</v>
      </c>
      <c r="AH5" s="154"/>
      <c r="AI5" s="154"/>
      <c r="AJ5" s="154"/>
      <c r="AK5" s="154"/>
      <c r="AL5" s="154"/>
      <c r="AM5" s="151"/>
      <c r="AN5" s="151"/>
      <c r="AO5" s="151"/>
      <c r="AP5" s="151"/>
      <c r="AQ5" s="151"/>
      <c r="AR5" s="151"/>
      <c r="AS5" s="156">
        <v>45.84</v>
      </c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</row>
    <row r="6" spans="1:61" ht="15.75" x14ac:dyDescent="0.25">
      <c r="A6" s="150" t="s">
        <v>12</v>
      </c>
      <c r="B6" s="150"/>
      <c r="C6" s="150"/>
      <c r="D6" s="157" t="s">
        <v>591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1" t="s">
        <v>11</v>
      </c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3">
        <v>21</v>
      </c>
      <c r="AH6" s="153"/>
      <c r="AI6" s="153"/>
      <c r="AJ6" s="153"/>
      <c r="AK6" s="153"/>
      <c r="AL6" s="153"/>
      <c r="AM6" s="146">
        <v>0</v>
      </c>
      <c r="AN6" s="146"/>
      <c r="AO6" s="146"/>
      <c r="AP6" s="146"/>
      <c r="AQ6" s="146"/>
      <c r="AR6" s="146"/>
      <c r="AS6" s="146">
        <v>0</v>
      </c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</row>
    <row r="7" spans="1:61" ht="31.5" customHeight="1" x14ac:dyDescent="0.25">
      <c r="A7" s="150" t="s">
        <v>9</v>
      </c>
      <c r="B7" s="150"/>
      <c r="C7" s="150"/>
      <c r="D7" s="147" t="s">
        <v>1078</v>
      </c>
      <c r="E7" s="148"/>
      <c r="F7" s="148"/>
      <c r="G7" s="149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51" t="s">
        <v>7</v>
      </c>
      <c r="V7" s="151"/>
      <c r="W7" s="151"/>
      <c r="X7" s="151"/>
      <c r="Y7" s="152"/>
      <c r="Z7" s="151"/>
      <c r="AA7" s="151"/>
      <c r="AB7" s="151"/>
      <c r="AC7" s="151"/>
      <c r="AD7" s="151"/>
      <c r="AE7" s="151"/>
      <c r="AF7" s="151"/>
      <c r="AG7" s="153">
        <v>407</v>
      </c>
      <c r="AH7" s="153"/>
      <c r="AI7" s="153"/>
      <c r="AJ7" s="153"/>
      <c r="AK7" s="153"/>
      <c r="AL7" s="153"/>
      <c r="AM7" s="146">
        <v>0</v>
      </c>
      <c r="AN7" s="146"/>
      <c r="AO7" s="146"/>
      <c r="AP7" s="146"/>
      <c r="AQ7" s="146"/>
      <c r="AR7" s="146"/>
      <c r="AS7" s="146">
        <v>0</v>
      </c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</row>
    <row r="8" spans="1:61" ht="15.75" x14ac:dyDescent="0.25">
      <c r="A8" s="150" t="s">
        <v>9</v>
      </c>
      <c r="B8" s="150"/>
      <c r="C8" s="150"/>
      <c r="D8" s="155" t="s">
        <v>10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1" t="s">
        <v>7</v>
      </c>
      <c r="V8" s="151"/>
      <c r="W8" s="151"/>
      <c r="X8" s="151"/>
      <c r="Y8" s="152"/>
      <c r="Z8" s="151"/>
      <c r="AA8" s="151"/>
      <c r="AB8" s="151"/>
      <c r="AC8" s="151"/>
      <c r="AD8" s="151"/>
      <c r="AE8" s="151"/>
      <c r="AF8" s="151"/>
      <c r="AG8" s="153">
        <v>344</v>
      </c>
      <c r="AH8" s="153"/>
      <c r="AI8" s="153"/>
      <c r="AJ8" s="153"/>
      <c r="AK8" s="153"/>
      <c r="AL8" s="153"/>
      <c r="AM8" s="146">
        <v>0</v>
      </c>
      <c r="AN8" s="146"/>
      <c r="AO8" s="146"/>
      <c r="AP8" s="146"/>
      <c r="AQ8" s="146"/>
      <c r="AR8" s="146"/>
      <c r="AS8" s="146">
        <v>56.5</v>
      </c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</row>
    <row r="9" spans="1:61" ht="15.75" x14ac:dyDescent="0.25">
      <c r="A9" s="150" t="s">
        <v>9</v>
      </c>
      <c r="B9" s="150"/>
      <c r="C9" s="150"/>
      <c r="D9" s="155" t="s">
        <v>8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1" t="s">
        <v>7</v>
      </c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3">
        <f>AG7:AH7+AG8</f>
        <v>751</v>
      </c>
      <c r="AH9" s="153"/>
      <c r="AI9" s="153"/>
      <c r="AJ9" s="153"/>
      <c r="AK9" s="153"/>
      <c r="AL9" s="153"/>
      <c r="AM9" s="146">
        <v>0</v>
      </c>
      <c r="AN9" s="146"/>
      <c r="AO9" s="146"/>
      <c r="AP9" s="146"/>
      <c r="AQ9" s="146"/>
      <c r="AR9" s="146"/>
      <c r="AS9" s="154">
        <v>56.5</v>
      </c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</row>
    <row r="10" spans="1:61" ht="15.75" x14ac:dyDescent="0.25">
      <c r="A10" s="150" t="s">
        <v>6</v>
      </c>
      <c r="B10" s="150"/>
      <c r="C10" s="150"/>
      <c r="D10" s="155" t="s">
        <v>5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1" t="s">
        <v>4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2">
        <v>31326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4">
        <v>26091.3</v>
      </c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</row>
  </sheetData>
  <mergeCells count="56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8:BI8"/>
    <mergeCell ref="A9:C9"/>
    <mergeCell ref="D9:T9"/>
    <mergeCell ref="U9:X9"/>
    <mergeCell ref="Y9:AF9"/>
    <mergeCell ref="AG9:AL9"/>
    <mergeCell ref="AM9:AR9"/>
    <mergeCell ref="AS9:BI9"/>
    <mergeCell ref="A8:C8"/>
    <mergeCell ref="D8:T8"/>
    <mergeCell ref="U8:X8"/>
    <mergeCell ref="Y8:AF8"/>
    <mergeCell ref="AG8:AL8"/>
    <mergeCell ref="AM8:AR8"/>
    <mergeCell ref="AS10:BI10"/>
    <mergeCell ref="A10:C10"/>
    <mergeCell ref="D10:T10"/>
    <mergeCell ref="U10:X10"/>
    <mergeCell ref="Y10:AF10"/>
    <mergeCell ref="AG10:AL10"/>
    <mergeCell ref="AM10:AR10"/>
    <mergeCell ref="AM7:AR7"/>
    <mergeCell ref="AS7:BI7"/>
    <mergeCell ref="D7:G7"/>
    <mergeCell ref="A7:C7"/>
    <mergeCell ref="U7:X7"/>
    <mergeCell ref="Y7:AF7"/>
    <mergeCell ref="AG7:AL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"/>
  <sheetViews>
    <sheetView zoomScale="130" zoomScaleNormal="130" workbookViewId="0">
      <selection activeCell="K14" sqref="K14"/>
    </sheetView>
  </sheetViews>
  <sheetFormatPr defaultColWidth="9.140625" defaultRowHeight="12.75" x14ac:dyDescent="0.2"/>
  <cols>
    <col min="1" max="1" width="4.42578125" style="3" customWidth="1"/>
    <col min="2" max="2" width="13.28515625" style="3" customWidth="1"/>
    <col min="3" max="3" width="24.5703125" style="3" customWidth="1"/>
    <col min="4" max="4" width="8.5703125" style="3" customWidth="1"/>
    <col min="5" max="7" width="12" style="4" customWidth="1"/>
    <col min="8" max="16384" width="9.140625" style="3"/>
  </cols>
  <sheetData>
    <row r="1" spans="1:7" ht="17.25" customHeight="1" x14ac:dyDescent="0.25">
      <c r="A1" s="178" t="s">
        <v>1082</v>
      </c>
      <c r="B1" s="178"/>
      <c r="C1" s="178"/>
      <c r="D1" s="178"/>
      <c r="E1" s="178"/>
      <c r="F1" s="178"/>
      <c r="G1" s="178"/>
    </row>
    <row r="3" spans="1:7" ht="15.75" x14ac:dyDescent="0.25">
      <c r="A3" s="88" t="s">
        <v>593</v>
      </c>
    </row>
    <row r="4" spans="1:7" ht="14.25" customHeight="1" x14ac:dyDescent="0.2">
      <c r="A4" s="13">
        <v>1</v>
      </c>
      <c r="B4" s="10" t="s">
        <v>40</v>
      </c>
      <c r="C4" s="13" t="s">
        <v>592</v>
      </c>
      <c r="D4" s="11" t="s">
        <v>2</v>
      </c>
      <c r="E4" s="73">
        <v>1385</v>
      </c>
      <c r="F4" s="73">
        <v>1608</v>
      </c>
      <c r="G4" s="73">
        <f>(F4-E4)*20</f>
        <v>4460</v>
      </c>
    </row>
    <row r="5" spans="1:7" x14ac:dyDescent="0.2">
      <c r="A5" s="11">
        <v>2</v>
      </c>
      <c r="B5" s="14" t="s">
        <v>42</v>
      </c>
      <c r="C5" s="12" t="s">
        <v>592</v>
      </c>
      <c r="D5" s="13" t="s">
        <v>41</v>
      </c>
      <c r="E5" s="73">
        <v>1148</v>
      </c>
      <c r="F5" s="73">
        <v>1448</v>
      </c>
      <c r="G5" s="74">
        <f>(F5-E5)*15</f>
        <v>4500</v>
      </c>
    </row>
    <row r="6" spans="1:7" x14ac:dyDescent="0.2">
      <c r="A6" s="9"/>
      <c r="B6" s="8"/>
      <c r="C6" s="9"/>
      <c r="D6" s="9"/>
      <c r="E6" s="87"/>
      <c r="F6" s="73"/>
      <c r="G6" s="87">
        <f>SUM(G4:G5)</f>
        <v>8960</v>
      </c>
    </row>
    <row r="7" spans="1:7" x14ac:dyDescent="0.2">
      <c r="A7" s="9"/>
      <c r="B7" s="8"/>
      <c r="C7" s="9" t="s">
        <v>594</v>
      </c>
      <c r="D7" s="9"/>
      <c r="E7" s="87"/>
      <c r="F7" s="87"/>
      <c r="G7" s="87">
        <v>3476</v>
      </c>
    </row>
    <row r="8" spans="1:7" ht="15.75" x14ac:dyDescent="0.25">
      <c r="A8" s="9"/>
      <c r="B8" s="8"/>
      <c r="C8" s="9" t="s">
        <v>595</v>
      </c>
      <c r="D8" s="9"/>
      <c r="E8" s="87"/>
      <c r="F8" s="87"/>
      <c r="G8" s="100">
        <f>G6/G7</f>
        <v>2.5776754890678943</v>
      </c>
    </row>
    <row r="10" spans="1:7" x14ac:dyDescent="0.2">
      <c r="A10" s="6" t="s">
        <v>1086</v>
      </c>
      <c r="B10" s="6"/>
      <c r="C10" s="6"/>
    </row>
    <row r="11" spans="1:7" x14ac:dyDescent="0.2">
      <c r="A11" s="7"/>
      <c r="B11" s="7"/>
      <c r="C11" s="6"/>
    </row>
    <row r="12" spans="1:7" x14ac:dyDescent="0.2">
      <c r="A12" s="6"/>
      <c r="B12" s="5"/>
      <c r="C12" s="5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36"/>
  <sheetViews>
    <sheetView topLeftCell="A520" zoomScale="90" zoomScaleNormal="90" workbookViewId="0">
      <selection activeCell="F546" sqref="F546"/>
    </sheetView>
  </sheetViews>
  <sheetFormatPr defaultColWidth="9" defaultRowHeight="11.45" customHeight="1" x14ac:dyDescent="0.25"/>
  <cols>
    <col min="1" max="1" width="11.42578125" style="111" customWidth="1"/>
    <col min="2" max="2" width="29.28515625" style="111" customWidth="1"/>
    <col min="3" max="9" width="16" style="111" customWidth="1"/>
    <col min="10" max="10" width="11.42578125" customWidth="1"/>
    <col min="11" max="11" width="16.140625" customWidth="1"/>
    <col min="12" max="12" width="13.85546875" bestFit="1" customWidth="1"/>
  </cols>
  <sheetData>
    <row r="1" spans="1:10" ht="15" customHeight="1" x14ac:dyDescent="0.25">
      <c r="A1" s="179" t="s">
        <v>34</v>
      </c>
      <c r="B1" s="180"/>
      <c r="C1" s="180"/>
      <c r="D1" s="180"/>
      <c r="E1" s="180"/>
      <c r="F1" s="180"/>
      <c r="G1" s="180"/>
      <c r="H1" s="180"/>
      <c r="I1" s="181"/>
    </row>
    <row r="2" spans="1:10" ht="15.75" customHeight="1" thickBot="1" x14ac:dyDescent="0.3">
      <c r="A2" s="169"/>
      <c r="B2" s="170"/>
      <c r="C2" s="170"/>
      <c r="D2" s="170"/>
      <c r="E2" s="170"/>
      <c r="F2" s="170"/>
      <c r="G2" s="170"/>
      <c r="H2" s="170"/>
      <c r="I2" s="171"/>
    </row>
    <row r="3" spans="1:10" ht="16.5" customHeight="1" thickBot="1" x14ac:dyDescent="0.3">
      <c r="A3" s="182" t="s">
        <v>35</v>
      </c>
      <c r="B3" s="183"/>
      <c r="C3" s="182" t="s">
        <v>36</v>
      </c>
      <c r="D3" s="183"/>
      <c r="E3" s="184" t="s">
        <v>1080</v>
      </c>
      <c r="F3" s="185"/>
      <c r="G3" s="184" t="s">
        <v>563</v>
      </c>
      <c r="H3" s="185"/>
      <c r="I3"/>
    </row>
    <row r="4" spans="1:10" ht="16.5" customHeight="1" thickBot="1" x14ac:dyDescent="0.3">
      <c r="A4" s="186" t="s">
        <v>564</v>
      </c>
      <c r="B4" s="187"/>
      <c r="C4" s="188" t="s">
        <v>608</v>
      </c>
      <c r="D4" s="189"/>
      <c r="E4" s="173"/>
      <c r="F4" s="174"/>
      <c r="G4" s="173"/>
      <c r="H4" s="174"/>
      <c r="I4"/>
    </row>
    <row r="5" spans="1:10" ht="15.75" customHeight="1" thickBot="1" x14ac:dyDescent="0.3">
      <c r="A5" s="176" t="s">
        <v>37</v>
      </c>
      <c r="B5" s="176" t="s">
        <v>54</v>
      </c>
      <c r="C5" s="176" t="s">
        <v>3</v>
      </c>
      <c r="D5" s="176" t="s">
        <v>1</v>
      </c>
      <c r="E5" s="176" t="s">
        <v>565</v>
      </c>
      <c r="F5" s="176" t="s">
        <v>566</v>
      </c>
      <c r="G5" s="176" t="s">
        <v>567</v>
      </c>
      <c r="H5" s="172" t="s">
        <v>1071</v>
      </c>
      <c r="I5"/>
    </row>
    <row r="6" spans="1:10" ht="42.75" customHeight="1" thickBot="1" x14ac:dyDescent="0.3">
      <c r="A6" s="177"/>
      <c r="B6" s="177"/>
      <c r="C6" s="177"/>
      <c r="D6" s="177"/>
      <c r="E6" s="177"/>
      <c r="F6" s="177"/>
      <c r="G6" s="177"/>
      <c r="H6" s="175"/>
      <c r="I6" s="115" t="s">
        <v>1072</v>
      </c>
      <c r="J6" s="116" t="s">
        <v>1069</v>
      </c>
    </row>
    <row r="7" spans="1:10" ht="16.5" thickBot="1" x14ac:dyDescent="0.3">
      <c r="A7" s="108" t="s">
        <v>39</v>
      </c>
      <c r="B7" s="108"/>
      <c r="C7" s="108" t="s">
        <v>609</v>
      </c>
      <c r="D7" s="108" t="s">
        <v>568</v>
      </c>
      <c r="E7" s="135">
        <v>10.1541</v>
      </c>
      <c r="F7" s="108">
        <v>10.792899999999999</v>
      </c>
      <c r="G7" s="103">
        <f>F7-E7</f>
        <v>0.63879999999999981</v>
      </c>
      <c r="H7" s="70"/>
      <c r="I7" s="117">
        <v>61</v>
      </c>
      <c r="J7" s="118"/>
    </row>
    <row r="8" spans="1:10" ht="19.5" customHeight="1" thickBot="1" x14ac:dyDescent="0.3">
      <c r="A8" s="108" t="s">
        <v>55</v>
      </c>
      <c r="B8" s="108"/>
      <c r="C8" s="108" t="s">
        <v>610</v>
      </c>
      <c r="D8" s="108" t="s">
        <v>568</v>
      </c>
      <c r="E8" s="135">
        <v>8.0963999999999992</v>
      </c>
      <c r="F8" s="108">
        <v>8.5717999999999996</v>
      </c>
      <c r="G8" s="103">
        <f t="shared" ref="G8:G68" si="0">F8-E8</f>
        <v>0.47540000000000049</v>
      </c>
      <c r="H8" s="70"/>
      <c r="I8" s="56">
        <v>41</v>
      </c>
      <c r="J8" s="118"/>
    </row>
    <row r="9" spans="1:10" ht="20.25" customHeight="1" thickBot="1" x14ac:dyDescent="0.3">
      <c r="A9" s="108" t="s">
        <v>38</v>
      </c>
      <c r="B9" s="108"/>
      <c r="C9" s="108" t="s">
        <v>611</v>
      </c>
      <c r="D9" s="108" t="s">
        <v>568</v>
      </c>
      <c r="E9" s="135">
        <v>7.1139000000000001</v>
      </c>
      <c r="F9" s="108">
        <v>7.5532000000000004</v>
      </c>
      <c r="G9" s="103">
        <f t="shared" si="0"/>
        <v>0.43930000000000025</v>
      </c>
      <c r="H9" s="70"/>
      <c r="I9" s="113">
        <v>41.1</v>
      </c>
      <c r="J9" s="118"/>
    </row>
    <row r="10" spans="1:10" ht="21" customHeight="1" thickBot="1" x14ac:dyDescent="0.3">
      <c r="A10" s="108" t="s">
        <v>56</v>
      </c>
      <c r="B10" s="108"/>
      <c r="C10" s="108" t="s">
        <v>612</v>
      </c>
      <c r="D10" s="108" t="s">
        <v>568</v>
      </c>
      <c r="E10" s="135">
        <v>10.070499999999999</v>
      </c>
      <c r="F10" s="108">
        <v>10.632899999999999</v>
      </c>
      <c r="G10" s="103">
        <f t="shared" si="0"/>
        <v>0.56240000000000023</v>
      </c>
      <c r="H10" s="70"/>
      <c r="I10" s="56">
        <v>65</v>
      </c>
      <c r="J10" s="118"/>
    </row>
    <row r="11" spans="1:10" ht="16.5" thickBot="1" x14ac:dyDescent="0.3">
      <c r="A11" s="108" t="s">
        <v>57</v>
      </c>
      <c r="B11" s="108"/>
      <c r="C11" s="108" t="s">
        <v>613</v>
      </c>
      <c r="D11" s="108" t="s">
        <v>568</v>
      </c>
      <c r="E11" s="135">
        <v>9.7937999999999992</v>
      </c>
      <c r="F11" s="108">
        <v>10.382</v>
      </c>
      <c r="G11" s="103">
        <f t="shared" si="0"/>
        <v>0.5882000000000005</v>
      </c>
      <c r="H11" s="70"/>
      <c r="I11" s="113">
        <v>65.3</v>
      </c>
      <c r="J11" s="118"/>
    </row>
    <row r="12" spans="1:10" ht="16.5" thickBot="1" x14ac:dyDescent="0.3">
      <c r="A12" s="108" t="s">
        <v>58</v>
      </c>
      <c r="B12" s="108"/>
      <c r="C12" s="108" t="s">
        <v>614</v>
      </c>
      <c r="D12" s="108" t="s">
        <v>568</v>
      </c>
      <c r="E12" s="135">
        <v>5.6632999999999996</v>
      </c>
      <c r="F12" s="108">
        <v>5.9885000000000002</v>
      </c>
      <c r="G12" s="103">
        <f t="shared" si="0"/>
        <v>0.3252000000000006</v>
      </c>
      <c r="H12" s="70"/>
      <c r="I12" s="113">
        <v>40.799999999999997</v>
      </c>
      <c r="J12" s="118"/>
    </row>
    <row r="13" spans="1:10" ht="16.5" thickBot="1" x14ac:dyDescent="0.3">
      <c r="A13" s="108" t="s">
        <v>59</v>
      </c>
      <c r="B13" s="108"/>
      <c r="C13" s="108" t="s">
        <v>615</v>
      </c>
      <c r="D13" s="108" t="s">
        <v>568</v>
      </c>
      <c r="E13" s="135">
        <v>5.72</v>
      </c>
      <c r="F13" s="108">
        <v>6.0326000000000004</v>
      </c>
      <c r="G13" s="103">
        <f t="shared" si="0"/>
        <v>0.31260000000000066</v>
      </c>
      <c r="H13" s="70"/>
      <c r="I13" s="113">
        <v>40.9</v>
      </c>
      <c r="J13" s="118"/>
    </row>
    <row r="14" spans="1:10" ht="16.5" thickBot="1" x14ac:dyDescent="0.3">
      <c r="A14" s="108" t="s">
        <v>60</v>
      </c>
      <c r="B14" s="108"/>
      <c r="C14" s="108" t="s">
        <v>616</v>
      </c>
      <c r="D14" s="108" t="s">
        <v>568</v>
      </c>
      <c r="E14" s="135">
        <v>8.3303999999999991</v>
      </c>
      <c r="F14" s="108">
        <v>8.8821899999999996</v>
      </c>
      <c r="G14" s="103">
        <f t="shared" si="0"/>
        <v>0.55179000000000045</v>
      </c>
      <c r="H14" s="70"/>
      <c r="I14" s="113">
        <v>64.400000000000006</v>
      </c>
      <c r="J14" s="118"/>
    </row>
    <row r="15" spans="1:10" ht="16.5" thickBot="1" x14ac:dyDescent="0.3">
      <c r="A15" s="108" t="s">
        <v>61</v>
      </c>
      <c r="B15" s="108"/>
      <c r="C15" s="108" t="s">
        <v>617</v>
      </c>
      <c r="D15" s="108" t="s">
        <v>568</v>
      </c>
      <c r="E15" s="135">
        <v>8.6149000000000004</v>
      </c>
      <c r="F15" s="108">
        <v>9.1410999999999998</v>
      </c>
      <c r="G15" s="103">
        <f t="shared" si="0"/>
        <v>0.52619999999999933</v>
      </c>
      <c r="H15" s="70"/>
      <c r="I15" s="113">
        <v>65.599999999999994</v>
      </c>
      <c r="J15" s="118"/>
    </row>
    <row r="16" spans="1:10" ht="16.5" thickBot="1" x14ac:dyDescent="0.3">
      <c r="A16" s="108" t="s">
        <v>62</v>
      </c>
      <c r="B16" s="108"/>
      <c r="C16" s="108" t="s">
        <v>618</v>
      </c>
      <c r="D16" s="108" t="s">
        <v>568</v>
      </c>
      <c r="E16" s="135">
        <v>4.5175999999999998</v>
      </c>
      <c r="F16" s="108">
        <v>4.7691999999999997</v>
      </c>
      <c r="G16" s="103">
        <f t="shared" si="0"/>
        <v>0.25159999999999982</v>
      </c>
      <c r="H16" s="70"/>
      <c r="I16" s="113">
        <v>40.9</v>
      </c>
      <c r="J16" s="118"/>
    </row>
    <row r="17" spans="1:10" ht="16.5" thickBot="1" x14ac:dyDescent="0.3">
      <c r="A17" s="108" t="s">
        <v>63</v>
      </c>
      <c r="B17" s="108"/>
      <c r="C17" s="108" t="s">
        <v>619</v>
      </c>
      <c r="D17" s="108" t="s">
        <v>568</v>
      </c>
      <c r="E17" s="135">
        <v>4.0315000000000003</v>
      </c>
      <c r="F17" s="108">
        <v>4.2445000000000004</v>
      </c>
      <c r="G17" s="103">
        <f t="shared" si="0"/>
        <v>0.21300000000000008</v>
      </c>
      <c r="H17" s="70"/>
      <c r="I17" s="113">
        <v>40.9</v>
      </c>
      <c r="J17" s="118"/>
    </row>
    <row r="18" spans="1:10" ht="16.5" thickBot="1" x14ac:dyDescent="0.3">
      <c r="A18" s="108" t="s">
        <v>64</v>
      </c>
      <c r="B18" s="108"/>
      <c r="C18" s="108" t="s">
        <v>620</v>
      </c>
      <c r="D18" s="108" t="s">
        <v>568</v>
      </c>
      <c r="E18" s="135">
        <v>5.9077999999999999</v>
      </c>
      <c r="F18" s="108">
        <v>6.2591000000000001</v>
      </c>
      <c r="G18" s="103">
        <f t="shared" si="0"/>
        <v>0.35130000000000017</v>
      </c>
      <c r="H18" s="70"/>
      <c r="I18" s="113">
        <v>64.400000000000006</v>
      </c>
      <c r="J18" s="118"/>
    </row>
    <row r="19" spans="1:10" ht="16.5" thickBot="1" x14ac:dyDescent="0.3">
      <c r="A19" s="108" t="s">
        <v>65</v>
      </c>
      <c r="B19" s="108"/>
      <c r="C19" s="108" t="s">
        <v>621</v>
      </c>
      <c r="D19" s="108" t="s">
        <v>568</v>
      </c>
      <c r="E19" s="135">
        <v>5.3055000000000003</v>
      </c>
      <c r="F19" s="108">
        <v>5.7651000000000003</v>
      </c>
      <c r="G19" s="103">
        <f t="shared" si="0"/>
        <v>0.45960000000000001</v>
      </c>
      <c r="H19" s="70"/>
      <c r="I19" s="113">
        <v>65.5</v>
      </c>
      <c r="J19" s="118"/>
    </row>
    <row r="20" spans="1:10" ht="16.5" thickBot="1" x14ac:dyDescent="0.3">
      <c r="A20" s="108" t="s">
        <v>66</v>
      </c>
      <c r="B20" s="108"/>
      <c r="C20" s="108" t="s">
        <v>622</v>
      </c>
      <c r="D20" s="108" t="s">
        <v>568</v>
      </c>
      <c r="E20" s="135">
        <v>4.7076000000000002</v>
      </c>
      <c r="F20" s="108">
        <v>4.9749999999999996</v>
      </c>
      <c r="G20" s="103">
        <f t="shared" si="0"/>
        <v>0.26739999999999942</v>
      </c>
      <c r="H20" s="70"/>
      <c r="I20" s="56">
        <v>41</v>
      </c>
      <c r="J20" s="118"/>
    </row>
    <row r="21" spans="1:10" ht="16.5" thickBot="1" x14ac:dyDescent="0.3">
      <c r="A21" s="108" t="s">
        <v>67</v>
      </c>
      <c r="B21" s="108"/>
      <c r="C21" s="108" t="s">
        <v>623</v>
      </c>
      <c r="D21" s="108" t="s">
        <v>568</v>
      </c>
      <c r="E21" s="135">
        <v>3.7248999999999999</v>
      </c>
      <c r="F21" s="108">
        <v>3.9226999999999999</v>
      </c>
      <c r="G21" s="103">
        <f t="shared" si="0"/>
        <v>0.19779999999999998</v>
      </c>
      <c r="H21" s="70"/>
      <c r="I21" s="113">
        <v>40.9</v>
      </c>
      <c r="J21" s="118"/>
    </row>
    <row r="22" spans="1:10" ht="16.5" thickBot="1" x14ac:dyDescent="0.3">
      <c r="A22" s="108" t="s">
        <v>68</v>
      </c>
      <c r="B22" s="108"/>
      <c r="C22" s="108" t="s">
        <v>624</v>
      </c>
      <c r="D22" s="108" t="s">
        <v>568</v>
      </c>
      <c r="E22" s="135">
        <v>6.3845000000000001</v>
      </c>
      <c r="F22" s="108">
        <v>6.7831999999999999</v>
      </c>
      <c r="G22" s="103">
        <f t="shared" si="0"/>
        <v>0.39869999999999983</v>
      </c>
      <c r="H22" s="70"/>
      <c r="I22" s="113">
        <v>64.400000000000006</v>
      </c>
      <c r="J22" s="118"/>
    </row>
    <row r="23" spans="1:10" ht="16.5" thickBot="1" x14ac:dyDescent="0.3">
      <c r="A23" s="108" t="s">
        <v>69</v>
      </c>
      <c r="B23" s="108"/>
      <c r="C23" s="108" t="s">
        <v>625</v>
      </c>
      <c r="D23" s="108" t="s">
        <v>568</v>
      </c>
      <c r="E23" s="135">
        <v>7.9036</v>
      </c>
      <c r="F23" s="108">
        <v>8.4558999999999997</v>
      </c>
      <c r="G23" s="103">
        <f t="shared" si="0"/>
        <v>0.55229999999999979</v>
      </c>
      <c r="H23" s="70"/>
      <c r="I23" s="113">
        <v>65.7</v>
      </c>
      <c r="J23" s="118"/>
    </row>
    <row r="24" spans="1:10" ht="16.5" thickBot="1" x14ac:dyDescent="0.3">
      <c r="A24" s="108" t="s">
        <v>70</v>
      </c>
      <c r="B24" s="108"/>
      <c r="C24" s="108" t="s">
        <v>626</v>
      </c>
      <c r="D24" s="108" t="s">
        <v>568</v>
      </c>
      <c r="E24" s="135">
        <v>4.0446999999999997</v>
      </c>
      <c r="F24" s="108">
        <v>4.2839999999999998</v>
      </c>
      <c r="G24" s="103">
        <f t="shared" si="0"/>
        <v>0.23930000000000007</v>
      </c>
      <c r="H24" s="70"/>
      <c r="I24" s="113">
        <v>40.6</v>
      </c>
      <c r="J24" s="118"/>
    </row>
    <row r="25" spans="1:10" ht="16.5" thickBot="1" x14ac:dyDescent="0.3">
      <c r="A25" s="108" t="s">
        <v>71</v>
      </c>
      <c r="B25" s="108"/>
      <c r="C25" s="108" t="s">
        <v>627</v>
      </c>
      <c r="D25" s="108" t="s">
        <v>568</v>
      </c>
      <c r="E25" s="135">
        <v>4.0109000000000004</v>
      </c>
      <c r="F25" s="108">
        <v>4.2462</v>
      </c>
      <c r="G25" s="103">
        <f t="shared" si="0"/>
        <v>0.23529999999999962</v>
      </c>
      <c r="H25" s="70"/>
      <c r="I25" s="113">
        <v>41.1</v>
      </c>
      <c r="J25" s="118"/>
    </row>
    <row r="26" spans="1:10" ht="16.5" thickBot="1" x14ac:dyDescent="0.3">
      <c r="A26" s="108" t="s">
        <v>72</v>
      </c>
      <c r="B26" s="108"/>
      <c r="C26" s="108" t="s">
        <v>628</v>
      </c>
      <c r="D26" s="108"/>
      <c r="E26" s="135">
        <v>5.8826000000000001</v>
      </c>
      <c r="F26" s="108">
        <v>6.2812999999999999</v>
      </c>
      <c r="G26" s="103">
        <f t="shared" si="0"/>
        <v>0.39869999999999983</v>
      </c>
      <c r="H26" s="70"/>
      <c r="I26" s="113">
        <v>64.5</v>
      </c>
      <c r="J26" s="118"/>
    </row>
    <row r="27" spans="1:10" ht="16.5" thickBot="1" x14ac:dyDescent="0.3">
      <c r="A27" s="108" t="s">
        <v>73</v>
      </c>
      <c r="B27" s="108"/>
      <c r="C27" s="108" t="s">
        <v>629</v>
      </c>
      <c r="D27" s="108" t="s">
        <v>568</v>
      </c>
      <c r="E27" s="135">
        <v>7.5842000000000001</v>
      </c>
      <c r="F27" s="108">
        <v>8.1531000000000002</v>
      </c>
      <c r="G27" s="103">
        <f t="shared" si="0"/>
        <v>0.56890000000000018</v>
      </c>
      <c r="H27" s="70"/>
      <c r="I27" s="113">
        <v>65.8</v>
      </c>
      <c r="J27" s="118"/>
    </row>
    <row r="28" spans="1:10" ht="16.5" thickBot="1" x14ac:dyDescent="0.3">
      <c r="A28" s="108" t="s">
        <v>74</v>
      </c>
      <c r="B28" s="108"/>
      <c r="C28" s="108" t="s">
        <v>630</v>
      </c>
      <c r="D28" s="108" t="s">
        <v>568</v>
      </c>
      <c r="E28" s="135">
        <v>4.2126999999999999</v>
      </c>
      <c r="F28" s="108">
        <v>4.2126999999999999</v>
      </c>
      <c r="G28" s="103">
        <f t="shared" si="0"/>
        <v>0</v>
      </c>
      <c r="H28" s="141">
        <f>0.005902*I28</f>
        <v>0.24139179999999999</v>
      </c>
      <c r="I28" s="113">
        <v>40.9</v>
      </c>
      <c r="J28" s="118"/>
    </row>
    <row r="29" spans="1:10" ht="16.5" thickBot="1" x14ac:dyDescent="0.3">
      <c r="A29" s="108" t="s">
        <v>75</v>
      </c>
      <c r="B29" s="108"/>
      <c r="C29" s="108" t="s">
        <v>631</v>
      </c>
      <c r="D29" s="108" t="s">
        <v>568</v>
      </c>
      <c r="E29" s="135">
        <v>4.1687000000000003</v>
      </c>
      <c r="F29" s="108">
        <v>4.41</v>
      </c>
      <c r="G29" s="103">
        <f t="shared" si="0"/>
        <v>0.24129999999999985</v>
      </c>
      <c r="H29" s="70"/>
      <c r="I29" s="113">
        <v>41.1</v>
      </c>
      <c r="J29" s="118"/>
    </row>
    <row r="30" spans="1:10" ht="16.5" thickBot="1" x14ac:dyDescent="0.3">
      <c r="A30" s="108" t="s">
        <v>76</v>
      </c>
      <c r="B30" s="108"/>
      <c r="C30" s="108" t="s">
        <v>632</v>
      </c>
      <c r="D30" s="108" t="s">
        <v>568</v>
      </c>
      <c r="E30" s="135">
        <v>6.6593999999999998</v>
      </c>
      <c r="F30" s="108">
        <v>7.0983999999999998</v>
      </c>
      <c r="G30" s="103">
        <f t="shared" si="0"/>
        <v>0.43900000000000006</v>
      </c>
      <c r="H30" s="70"/>
      <c r="I30" s="113">
        <v>64.400000000000006</v>
      </c>
      <c r="J30" s="118"/>
    </row>
    <row r="31" spans="1:10" ht="16.5" thickBot="1" x14ac:dyDescent="0.3">
      <c r="A31" s="108" t="s">
        <v>77</v>
      </c>
      <c r="B31" s="108"/>
      <c r="C31" s="108" t="s">
        <v>633</v>
      </c>
      <c r="D31" s="108" t="s">
        <v>568</v>
      </c>
      <c r="E31" s="135">
        <v>7.8876999999999997</v>
      </c>
      <c r="F31" s="108">
        <v>8.4235000000000007</v>
      </c>
      <c r="G31" s="103">
        <f t="shared" si="0"/>
        <v>0.53580000000000094</v>
      </c>
      <c r="H31" s="70"/>
      <c r="I31" s="113">
        <v>65.099999999999994</v>
      </c>
      <c r="J31" s="118"/>
    </row>
    <row r="32" spans="1:10" ht="16.5" thickBot="1" x14ac:dyDescent="0.3">
      <c r="A32" s="108" t="s">
        <v>78</v>
      </c>
      <c r="B32" s="108"/>
      <c r="C32" s="108" t="s">
        <v>634</v>
      </c>
      <c r="D32" s="108" t="s">
        <v>568</v>
      </c>
      <c r="E32" s="135">
        <v>4.7937000000000003</v>
      </c>
      <c r="F32" s="108">
        <v>5.1367000000000003</v>
      </c>
      <c r="G32" s="103">
        <f t="shared" si="0"/>
        <v>0.34299999999999997</v>
      </c>
      <c r="H32" s="70"/>
      <c r="I32" s="113">
        <v>40.700000000000003</v>
      </c>
      <c r="J32" s="118"/>
    </row>
    <row r="33" spans="1:12" ht="16.5" thickBot="1" x14ac:dyDescent="0.3">
      <c r="A33" s="108" t="s">
        <v>79</v>
      </c>
      <c r="B33" s="108"/>
      <c r="C33" s="108" t="s">
        <v>635</v>
      </c>
      <c r="D33" s="108" t="s">
        <v>568</v>
      </c>
      <c r="E33" s="135">
        <v>4.4032</v>
      </c>
      <c r="F33" s="108">
        <v>4.6441999999999997</v>
      </c>
      <c r="G33" s="103">
        <f t="shared" si="0"/>
        <v>0.24099999999999966</v>
      </c>
      <c r="H33" s="70"/>
      <c r="I33" s="113">
        <v>40.9</v>
      </c>
      <c r="J33" s="118"/>
    </row>
    <row r="34" spans="1:12" ht="16.5" thickBot="1" x14ac:dyDescent="0.3">
      <c r="A34" s="108" t="s">
        <v>80</v>
      </c>
      <c r="B34" s="108"/>
      <c r="C34" s="108" t="s">
        <v>636</v>
      </c>
      <c r="D34" s="108" t="s">
        <v>568</v>
      </c>
      <c r="E34" s="135">
        <v>7.3705999999999996</v>
      </c>
      <c r="F34" s="108">
        <v>7.8643000000000001</v>
      </c>
      <c r="G34" s="103">
        <f t="shared" si="0"/>
        <v>0.49370000000000047</v>
      </c>
      <c r="H34" s="70"/>
      <c r="I34" s="113">
        <v>64.3</v>
      </c>
      <c r="J34" s="118"/>
    </row>
    <row r="35" spans="1:12" ht="16.5" thickBot="1" x14ac:dyDescent="0.3">
      <c r="A35" s="108" t="s">
        <v>81</v>
      </c>
      <c r="B35" s="108"/>
      <c r="C35" s="108" t="s">
        <v>637</v>
      </c>
      <c r="D35" s="108" t="s">
        <v>568</v>
      </c>
      <c r="E35" s="135">
        <v>8.8276199999999996</v>
      </c>
      <c r="F35" s="108">
        <v>8.83</v>
      </c>
      <c r="G35" s="103">
        <f t="shared" si="0"/>
        <v>2.3800000000004928E-3</v>
      </c>
      <c r="H35" s="70"/>
      <c r="I35" s="113">
        <v>65.2</v>
      </c>
      <c r="J35" s="118"/>
    </row>
    <row r="36" spans="1:12" ht="16.5" thickBot="1" x14ac:dyDescent="0.3">
      <c r="A36" s="108" t="s">
        <v>82</v>
      </c>
      <c r="B36" s="108"/>
      <c r="C36" s="108" t="s">
        <v>638</v>
      </c>
      <c r="D36" s="108" t="s">
        <v>568</v>
      </c>
      <c r="E36" s="135">
        <v>5.1914999999999996</v>
      </c>
      <c r="F36" s="108">
        <v>5.5090000000000003</v>
      </c>
      <c r="G36" s="103">
        <f t="shared" si="0"/>
        <v>0.31750000000000078</v>
      </c>
      <c r="H36" s="70"/>
      <c r="I36" s="113">
        <v>40.6</v>
      </c>
      <c r="J36" s="118"/>
    </row>
    <row r="37" spans="1:12" ht="16.5" thickBot="1" x14ac:dyDescent="0.3">
      <c r="A37" s="108" t="s">
        <v>83</v>
      </c>
      <c r="B37" s="108"/>
      <c r="C37" s="108" t="s">
        <v>639</v>
      </c>
      <c r="D37" s="108" t="s">
        <v>568</v>
      </c>
      <c r="E37" s="135">
        <v>4.0944000000000003</v>
      </c>
      <c r="F37" s="108">
        <v>4.3552</v>
      </c>
      <c r="G37" s="103">
        <f t="shared" si="0"/>
        <v>0.2607999999999997</v>
      </c>
      <c r="H37" s="70"/>
      <c r="I37" s="113">
        <v>40.9</v>
      </c>
      <c r="J37" s="118"/>
    </row>
    <row r="38" spans="1:12" ht="16.5" thickBot="1" x14ac:dyDescent="0.3">
      <c r="A38" s="108" t="s">
        <v>84</v>
      </c>
      <c r="B38" s="108"/>
      <c r="C38" s="108"/>
      <c r="D38" s="108"/>
      <c r="E38" s="135">
        <v>3.3317000000000001</v>
      </c>
      <c r="F38" s="108">
        <v>3.3325</v>
      </c>
      <c r="G38" s="103">
        <f t="shared" si="0"/>
        <v>7.9999999999991189E-4</v>
      </c>
      <c r="H38" s="70"/>
      <c r="I38" s="113">
        <v>64.3</v>
      </c>
      <c r="J38" s="118">
        <v>-1.4456</v>
      </c>
      <c r="K38" s="133">
        <f>-J38</f>
        <v>1.4456</v>
      </c>
      <c r="L38" s="134">
        <f>K38*E536</f>
        <v>3422.2845280000001</v>
      </c>
    </row>
    <row r="39" spans="1:12" ht="16.5" thickBot="1" x14ac:dyDescent="0.3">
      <c r="A39" s="108" t="s">
        <v>85</v>
      </c>
      <c r="B39" s="108"/>
      <c r="C39" s="108" t="s">
        <v>640</v>
      </c>
      <c r="D39" s="108" t="s">
        <v>568</v>
      </c>
      <c r="E39" s="135">
        <v>8.6251999999999995</v>
      </c>
      <c r="F39" s="108">
        <v>9.1801999999999992</v>
      </c>
      <c r="G39" s="103">
        <f t="shared" si="0"/>
        <v>0.55499999999999972</v>
      </c>
      <c r="H39" s="70"/>
      <c r="I39" s="113">
        <v>65.5</v>
      </c>
      <c r="J39" s="118"/>
      <c r="K39" s="133">
        <f t="shared" ref="K39:K97" si="1">-J39</f>
        <v>0</v>
      </c>
    </row>
    <row r="40" spans="1:12" ht="16.5" thickBot="1" x14ac:dyDescent="0.3">
      <c r="A40" s="108" t="s">
        <v>86</v>
      </c>
      <c r="B40" s="108"/>
      <c r="C40" s="108" t="s">
        <v>641</v>
      </c>
      <c r="D40" s="108" t="s">
        <v>568</v>
      </c>
      <c r="E40" s="135">
        <v>5.5038</v>
      </c>
      <c r="F40" s="108">
        <v>5.8320999999999996</v>
      </c>
      <c r="G40" s="103">
        <f t="shared" si="0"/>
        <v>0.32829999999999959</v>
      </c>
      <c r="H40" s="70"/>
      <c r="I40" s="113">
        <v>40.700000000000003</v>
      </c>
      <c r="J40" s="118"/>
      <c r="K40" s="133">
        <f t="shared" si="1"/>
        <v>0</v>
      </c>
    </row>
    <row r="41" spans="1:12" ht="16.5" thickBot="1" x14ac:dyDescent="0.3">
      <c r="A41" s="108" t="s">
        <v>87</v>
      </c>
      <c r="B41" s="108"/>
      <c r="C41" s="108" t="s">
        <v>642</v>
      </c>
      <c r="D41" s="108" t="s">
        <v>568</v>
      </c>
      <c r="E41" s="78">
        <v>5.2088000000000001</v>
      </c>
      <c r="F41" s="78">
        <v>5.5951000000000004</v>
      </c>
      <c r="G41" s="103">
        <f t="shared" si="0"/>
        <v>0.38630000000000031</v>
      </c>
      <c r="H41" s="70"/>
      <c r="I41" s="113">
        <v>40.799999999999997</v>
      </c>
      <c r="J41" s="118"/>
      <c r="K41" s="133">
        <f t="shared" si="1"/>
        <v>0</v>
      </c>
    </row>
    <row r="42" spans="1:12" ht="16.5" thickBot="1" x14ac:dyDescent="0.3">
      <c r="A42" s="108" t="s">
        <v>88</v>
      </c>
      <c r="B42" s="108"/>
      <c r="C42" s="108" t="s">
        <v>643</v>
      </c>
      <c r="D42" s="108" t="s">
        <v>568</v>
      </c>
      <c r="E42" s="135">
        <v>7.0423</v>
      </c>
      <c r="F42" s="108">
        <v>7.5262000000000002</v>
      </c>
      <c r="G42" s="103">
        <f t="shared" si="0"/>
        <v>0.48390000000000022</v>
      </c>
      <c r="H42" s="70"/>
      <c r="I42" s="113">
        <v>64.5</v>
      </c>
      <c r="J42" s="118"/>
      <c r="K42" s="133">
        <f t="shared" si="1"/>
        <v>0</v>
      </c>
    </row>
    <row r="43" spans="1:12" ht="16.5" thickBot="1" x14ac:dyDescent="0.3">
      <c r="A43" s="108" t="s">
        <v>89</v>
      </c>
      <c r="B43" s="108"/>
      <c r="C43" s="108" t="s">
        <v>643</v>
      </c>
      <c r="D43" s="108" t="s">
        <v>568</v>
      </c>
      <c r="E43" s="135">
        <v>9.0137</v>
      </c>
      <c r="F43" s="108">
        <v>9.6129999999999995</v>
      </c>
      <c r="G43" s="103">
        <f t="shared" si="0"/>
        <v>0.5992999999999995</v>
      </c>
      <c r="H43" s="70"/>
      <c r="I43" s="113">
        <v>60.9</v>
      </c>
      <c r="J43" s="118"/>
      <c r="K43" s="133">
        <f t="shared" si="1"/>
        <v>0</v>
      </c>
    </row>
    <row r="44" spans="1:12" ht="16.5" thickBot="1" x14ac:dyDescent="0.3">
      <c r="A44" s="108" t="s">
        <v>90</v>
      </c>
      <c r="B44" s="108"/>
      <c r="C44" s="108" t="s">
        <v>644</v>
      </c>
      <c r="D44" s="108" t="s">
        <v>568</v>
      </c>
      <c r="E44" s="135">
        <v>11.007300000000001</v>
      </c>
      <c r="F44" s="108">
        <v>11.7462</v>
      </c>
      <c r="G44" s="103">
        <f t="shared" si="0"/>
        <v>0.73889999999999922</v>
      </c>
      <c r="H44" s="70"/>
      <c r="I44" s="113">
        <v>63.1</v>
      </c>
      <c r="J44" s="118"/>
      <c r="K44" s="133">
        <f t="shared" si="1"/>
        <v>0</v>
      </c>
    </row>
    <row r="45" spans="1:12" ht="16.5" thickBot="1" x14ac:dyDescent="0.3">
      <c r="A45" s="108" t="s">
        <v>91</v>
      </c>
      <c r="B45" s="108"/>
      <c r="C45" s="108" t="s">
        <v>645</v>
      </c>
      <c r="D45" s="108" t="s">
        <v>568</v>
      </c>
      <c r="E45" s="135">
        <v>6.1844000000000001</v>
      </c>
      <c r="F45" s="108">
        <v>6.1844000000000001</v>
      </c>
      <c r="G45" s="103">
        <f t="shared" si="0"/>
        <v>0</v>
      </c>
      <c r="H45" s="141">
        <f>0.005902*I45</f>
        <v>0.2897882</v>
      </c>
      <c r="I45" s="113">
        <v>49.1</v>
      </c>
      <c r="J45" s="118"/>
      <c r="K45" s="133">
        <f t="shared" si="1"/>
        <v>0</v>
      </c>
    </row>
    <row r="46" spans="1:12" ht="16.5" thickBot="1" x14ac:dyDescent="0.3">
      <c r="A46" s="108" t="s">
        <v>92</v>
      </c>
      <c r="B46" s="108"/>
      <c r="C46" s="108" t="s">
        <v>646</v>
      </c>
      <c r="D46" s="108" t="s">
        <v>568</v>
      </c>
      <c r="E46" s="135">
        <v>5.8810000000000002</v>
      </c>
      <c r="F46" s="108">
        <v>6.3072999999999997</v>
      </c>
      <c r="G46" s="103">
        <f t="shared" si="0"/>
        <v>0.42629999999999946</v>
      </c>
      <c r="H46" s="70"/>
      <c r="I46" s="113">
        <v>46.9</v>
      </c>
      <c r="J46" s="118"/>
      <c r="K46" s="133">
        <f t="shared" si="1"/>
        <v>0</v>
      </c>
    </row>
    <row r="47" spans="1:12" ht="15.95" customHeight="1" thickBot="1" x14ac:dyDescent="0.3">
      <c r="A47" s="108" t="s">
        <v>93</v>
      </c>
      <c r="B47" s="108"/>
      <c r="C47" s="108" t="s">
        <v>647</v>
      </c>
      <c r="D47" s="108" t="s">
        <v>568</v>
      </c>
      <c r="E47" s="135">
        <v>10.084899999999999</v>
      </c>
      <c r="F47" s="108">
        <v>10.7346</v>
      </c>
      <c r="G47" s="103">
        <f t="shared" si="0"/>
        <v>0.64970000000000105</v>
      </c>
      <c r="H47" s="70"/>
      <c r="I47" s="56">
        <v>62</v>
      </c>
      <c r="J47" s="118"/>
      <c r="K47" s="133">
        <f t="shared" si="1"/>
        <v>0</v>
      </c>
    </row>
    <row r="48" spans="1:12" ht="15.95" customHeight="1" thickBot="1" x14ac:dyDescent="0.3">
      <c r="A48" s="108" t="s">
        <v>94</v>
      </c>
      <c r="B48" s="108"/>
      <c r="C48" s="108" t="s">
        <v>648</v>
      </c>
      <c r="D48" s="108" t="s">
        <v>568</v>
      </c>
      <c r="E48" s="135">
        <v>9.0061999999999998</v>
      </c>
      <c r="F48" s="108">
        <v>9.6034000000000006</v>
      </c>
      <c r="G48" s="103">
        <f t="shared" si="0"/>
        <v>0.59720000000000084</v>
      </c>
      <c r="H48" s="70"/>
      <c r="I48" s="113">
        <v>57.8</v>
      </c>
      <c r="J48" s="118"/>
      <c r="K48" s="133">
        <f t="shared" si="1"/>
        <v>0</v>
      </c>
    </row>
    <row r="49" spans="1:11" ht="15.95" customHeight="1" thickBot="1" x14ac:dyDescent="0.3">
      <c r="A49" s="108" t="s">
        <v>95</v>
      </c>
      <c r="B49" s="108"/>
      <c r="C49" s="108" t="s">
        <v>649</v>
      </c>
      <c r="D49" s="108" t="s">
        <v>568</v>
      </c>
      <c r="E49" s="135">
        <v>5.2207999999999997</v>
      </c>
      <c r="F49" s="108">
        <v>5.4596</v>
      </c>
      <c r="G49" s="103">
        <f t="shared" si="0"/>
        <v>0.23880000000000035</v>
      </c>
      <c r="H49" s="70"/>
      <c r="I49" s="56">
        <v>40</v>
      </c>
      <c r="J49" s="118"/>
      <c r="K49" s="133">
        <f t="shared" si="1"/>
        <v>0</v>
      </c>
    </row>
    <row r="50" spans="1:11" ht="15.95" customHeight="1" thickBot="1" x14ac:dyDescent="0.3">
      <c r="A50" s="108" t="s">
        <v>96</v>
      </c>
      <c r="B50" s="108"/>
      <c r="C50" s="108" t="s">
        <v>650</v>
      </c>
      <c r="D50" s="108" t="s">
        <v>568</v>
      </c>
      <c r="E50" s="135">
        <v>8.6081000000000003</v>
      </c>
      <c r="F50" s="108">
        <v>9.1592000000000002</v>
      </c>
      <c r="G50" s="103">
        <f t="shared" si="0"/>
        <v>0.55109999999999992</v>
      </c>
      <c r="H50" s="70"/>
      <c r="I50" s="113">
        <v>62.7</v>
      </c>
      <c r="J50" s="118"/>
      <c r="K50" s="133">
        <f t="shared" si="1"/>
        <v>0</v>
      </c>
    </row>
    <row r="51" spans="1:11" ht="15.95" customHeight="1" thickBot="1" x14ac:dyDescent="0.3">
      <c r="A51" s="108" t="s">
        <v>97</v>
      </c>
      <c r="B51" s="108"/>
      <c r="C51" s="108" t="s">
        <v>651</v>
      </c>
      <c r="D51" s="108" t="s">
        <v>568</v>
      </c>
      <c r="E51" s="135">
        <v>3.8094000000000001</v>
      </c>
      <c r="F51" s="136">
        <v>4.1189</v>
      </c>
      <c r="G51" s="103">
        <f t="shared" si="0"/>
        <v>0.30949999999999989</v>
      </c>
      <c r="H51" s="70"/>
      <c r="I51" s="113">
        <v>48.6</v>
      </c>
      <c r="J51" s="118"/>
      <c r="K51" s="133">
        <f t="shared" si="1"/>
        <v>0</v>
      </c>
    </row>
    <row r="52" spans="1:11" ht="15.95" customHeight="1" thickBot="1" x14ac:dyDescent="0.3">
      <c r="A52" s="108" t="s">
        <v>98</v>
      </c>
      <c r="B52" s="108"/>
      <c r="C52" s="108" t="s">
        <v>652</v>
      </c>
      <c r="D52" s="108" t="s">
        <v>568</v>
      </c>
      <c r="E52" s="135">
        <v>3.3136999999999999</v>
      </c>
      <c r="F52" s="136">
        <v>3.5263</v>
      </c>
      <c r="G52" s="103">
        <f t="shared" si="0"/>
        <v>0.21260000000000012</v>
      </c>
      <c r="H52" s="70"/>
      <c r="I52" s="113">
        <v>46.8</v>
      </c>
      <c r="J52" s="118"/>
      <c r="K52" s="133">
        <f t="shared" si="1"/>
        <v>0</v>
      </c>
    </row>
    <row r="53" spans="1:11" ht="15.95" customHeight="1" thickBot="1" x14ac:dyDescent="0.3">
      <c r="A53" s="108" t="s">
        <v>99</v>
      </c>
      <c r="B53" s="108"/>
      <c r="C53" s="108" t="s">
        <v>653</v>
      </c>
      <c r="D53" s="108" t="s">
        <v>568</v>
      </c>
      <c r="E53" s="135">
        <v>5.8305999999999996</v>
      </c>
      <c r="F53" s="108">
        <v>6.2167000000000003</v>
      </c>
      <c r="G53" s="103">
        <f t="shared" si="0"/>
        <v>0.38610000000000078</v>
      </c>
      <c r="H53" s="70"/>
      <c r="I53" s="113">
        <v>61.9</v>
      </c>
      <c r="J53" s="118"/>
      <c r="K53" s="133">
        <f t="shared" si="1"/>
        <v>0</v>
      </c>
    </row>
    <row r="54" spans="1:11" ht="15.95" customHeight="1" thickBot="1" x14ac:dyDescent="0.3">
      <c r="A54" s="108" t="s">
        <v>100</v>
      </c>
      <c r="B54" s="108"/>
      <c r="C54" s="108" t="s">
        <v>654</v>
      </c>
      <c r="D54" s="108" t="s">
        <v>568</v>
      </c>
      <c r="E54" s="135">
        <v>4.5891999999999999</v>
      </c>
      <c r="F54" s="108">
        <v>4.7587000000000002</v>
      </c>
      <c r="G54" s="103">
        <f t="shared" si="0"/>
        <v>0.16950000000000021</v>
      </c>
      <c r="H54" s="70"/>
      <c r="I54" s="113">
        <v>57.6</v>
      </c>
      <c r="J54" s="118"/>
      <c r="K54" s="133">
        <f t="shared" si="1"/>
        <v>0</v>
      </c>
    </row>
    <row r="55" spans="1:11" ht="15.95" customHeight="1" thickBot="1" x14ac:dyDescent="0.3">
      <c r="A55" s="78" t="s">
        <v>101</v>
      </c>
      <c r="B55" s="78"/>
      <c r="C55" s="78" t="s">
        <v>655</v>
      </c>
      <c r="D55" s="78" t="s">
        <v>568</v>
      </c>
      <c r="E55" s="103">
        <v>2.7526999999999999</v>
      </c>
      <c r="F55" s="103">
        <v>3.3155000000000001</v>
      </c>
      <c r="G55" s="103">
        <f t="shared" si="0"/>
        <v>0.56280000000000019</v>
      </c>
      <c r="H55" s="71"/>
      <c r="I55" s="56">
        <v>40</v>
      </c>
      <c r="J55" s="118"/>
      <c r="K55" s="133">
        <f t="shared" si="1"/>
        <v>0</v>
      </c>
    </row>
    <row r="56" spans="1:11" ht="15.95" customHeight="1" thickBot="1" x14ac:dyDescent="0.3">
      <c r="A56" s="108" t="s">
        <v>102</v>
      </c>
      <c r="B56" s="108"/>
      <c r="C56" s="108" t="s">
        <v>656</v>
      </c>
      <c r="D56" s="108" t="s">
        <v>568</v>
      </c>
      <c r="E56" s="135">
        <v>7.7561</v>
      </c>
      <c r="F56" s="108">
        <v>8.2002000000000006</v>
      </c>
      <c r="G56" s="103">
        <f t="shared" si="0"/>
        <v>0.44410000000000061</v>
      </c>
      <c r="H56" s="70"/>
      <c r="I56" s="113">
        <v>62.8</v>
      </c>
      <c r="J56" s="118"/>
      <c r="K56" s="133">
        <f t="shared" si="1"/>
        <v>0</v>
      </c>
    </row>
    <row r="57" spans="1:11" ht="15.95" customHeight="1" thickBot="1" x14ac:dyDescent="0.3">
      <c r="A57" s="108" t="s">
        <v>103</v>
      </c>
      <c r="B57" s="108"/>
      <c r="C57" s="108" t="s">
        <v>657</v>
      </c>
      <c r="D57" s="108" t="s">
        <v>568</v>
      </c>
      <c r="E57" s="135">
        <v>3.5727000000000002</v>
      </c>
      <c r="F57" s="108">
        <v>3.8123</v>
      </c>
      <c r="G57" s="103">
        <f t="shared" si="0"/>
        <v>0.23959999999999981</v>
      </c>
      <c r="H57" s="70"/>
      <c r="I57" s="113">
        <v>48.6</v>
      </c>
      <c r="J57" s="118"/>
      <c r="K57" s="133">
        <f t="shared" si="1"/>
        <v>0</v>
      </c>
    </row>
    <row r="58" spans="1:11" ht="15.95" customHeight="1" thickBot="1" x14ac:dyDescent="0.3">
      <c r="A58" s="108" t="s">
        <v>104</v>
      </c>
      <c r="B58" s="108"/>
      <c r="C58" s="108" t="s">
        <v>658</v>
      </c>
      <c r="D58" s="108" t="s">
        <v>568</v>
      </c>
      <c r="E58" s="135">
        <v>3.3395999999999999</v>
      </c>
      <c r="F58" s="108">
        <v>3.5611000000000002</v>
      </c>
      <c r="G58" s="103">
        <f t="shared" si="0"/>
        <v>0.22150000000000025</v>
      </c>
      <c r="H58" s="70"/>
      <c r="I58" s="113">
        <v>46.7</v>
      </c>
      <c r="J58" s="118"/>
      <c r="K58" s="133">
        <f t="shared" si="1"/>
        <v>0</v>
      </c>
    </row>
    <row r="59" spans="1:11" ht="15.95" customHeight="1" thickBot="1" x14ac:dyDescent="0.3">
      <c r="A59" s="108" t="s">
        <v>105</v>
      </c>
      <c r="B59" s="108"/>
      <c r="C59" s="108" t="s">
        <v>659</v>
      </c>
      <c r="D59" s="108" t="s">
        <v>568</v>
      </c>
      <c r="E59" s="135">
        <v>5.9683999999999999</v>
      </c>
      <c r="F59" s="108">
        <v>6.5716000000000001</v>
      </c>
      <c r="G59" s="103">
        <f t="shared" si="0"/>
        <v>0.60320000000000018</v>
      </c>
      <c r="H59" s="70"/>
      <c r="I59" s="113">
        <v>61.8</v>
      </c>
      <c r="J59" s="118"/>
      <c r="K59" s="133">
        <f t="shared" si="1"/>
        <v>0</v>
      </c>
    </row>
    <row r="60" spans="1:11" ht="15.95" customHeight="1" thickBot="1" x14ac:dyDescent="0.3">
      <c r="A60" s="108" t="s">
        <v>106</v>
      </c>
      <c r="B60" s="108"/>
      <c r="C60" s="108" t="s">
        <v>660</v>
      </c>
      <c r="D60" s="108" t="s">
        <v>568</v>
      </c>
      <c r="E60" s="135">
        <v>5.9013</v>
      </c>
      <c r="F60" s="108">
        <v>6.0534999999999997</v>
      </c>
      <c r="G60" s="103">
        <f t="shared" si="0"/>
        <v>0.15219999999999967</v>
      </c>
      <c r="H60" s="70"/>
      <c r="I60" s="113">
        <v>57.9</v>
      </c>
      <c r="J60" s="118"/>
      <c r="K60" s="133">
        <f t="shared" si="1"/>
        <v>0</v>
      </c>
    </row>
    <row r="61" spans="1:11" ht="15.95" customHeight="1" thickBot="1" x14ac:dyDescent="0.3">
      <c r="A61" s="108" t="s">
        <v>107</v>
      </c>
      <c r="B61" s="108"/>
      <c r="C61" s="108" t="s">
        <v>661</v>
      </c>
      <c r="D61" s="108" t="s">
        <v>568</v>
      </c>
      <c r="E61" s="135">
        <v>4.2796000000000003</v>
      </c>
      <c r="F61" s="108">
        <v>4.5823</v>
      </c>
      <c r="G61" s="103">
        <f t="shared" si="0"/>
        <v>0.30269999999999975</v>
      </c>
      <c r="H61" s="70"/>
      <c r="I61" s="113">
        <v>39.9</v>
      </c>
      <c r="J61" s="118"/>
      <c r="K61" s="133">
        <f t="shared" si="1"/>
        <v>0</v>
      </c>
    </row>
    <row r="62" spans="1:11" ht="16.5" thickBot="1" x14ac:dyDescent="0.3">
      <c r="A62" s="108" t="s">
        <v>108</v>
      </c>
      <c r="B62" s="108"/>
      <c r="C62" s="108" t="s">
        <v>662</v>
      </c>
      <c r="D62" s="108" t="s">
        <v>568</v>
      </c>
      <c r="E62" s="135">
        <v>7.4058000000000002</v>
      </c>
      <c r="F62" s="108">
        <v>7.7365000000000004</v>
      </c>
      <c r="G62" s="103">
        <f t="shared" si="0"/>
        <v>0.33070000000000022</v>
      </c>
      <c r="H62" s="70"/>
      <c r="I62" s="113">
        <v>63.1</v>
      </c>
      <c r="J62" s="118"/>
      <c r="K62" s="133">
        <f t="shared" si="1"/>
        <v>0</v>
      </c>
    </row>
    <row r="63" spans="1:11" ht="16.5" thickBot="1" x14ac:dyDescent="0.3">
      <c r="A63" s="108" t="s">
        <v>109</v>
      </c>
      <c r="B63" s="108"/>
      <c r="C63" s="108" t="s">
        <v>663</v>
      </c>
      <c r="D63" s="108" t="s">
        <v>568</v>
      </c>
      <c r="E63" s="135">
        <v>3.8839000000000001</v>
      </c>
      <c r="F63" s="108">
        <v>4.16</v>
      </c>
      <c r="G63" s="103">
        <f t="shared" si="0"/>
        <v>0.27610000000000001</v>
      </c>
      <c r="H63" s="70"/>
      <c r="I63" s="113">
        <v>48.8</v>
      </c>
      <c r="J63" s="118"/>
      <c r="K63" s="133">
        <f t="shared" si="1"/>
        <v>0</v>
      </c>
    </row>
    <row r="64" spans="1:11" ht="16.5" thickBot="1" x14ac:dyDescent="0.3">
      <c r="A64" s="108" t="s">
        <v>110</v>
      </c>
      <c r="B64" s="108"/>
      <c r="C64" s="108" t="s">
        <v>664</v>
      </c>
      <c r="D64" s="108" t="s">
        <v>568</v>
      </c>
      <c r="E64" s="135">
        <v>3.6476000000000002</v>
      </c>
      <c r="F64" s="108">
        <v>3.9056999999999999</v>
      </c>
      <c r="G64" s="103">
        <f t="shared" si="0"/>
        <v>0.25809999999999977</v>
      </c>
      <c r="H64" s="70"/>
      <c r="I64" s="113">
        <v>46.9</v>
      </c>
      <c r="J64" s="118"/>
      <c r="K64" s="133">
        <f t="shared" si="1"/>
        <v>0</v>
      </c>
    </row>
    <row r="65" spans="1:12" ht="24" customHeight="1" thickBot="1" x14ac:dyDescent="0.3">
      <c r="A65" s="108" t="s">
        <v>111</v>
      </c>
      <c r="B65" s="108"/>
      <c r="C65" s="108" t="s">
        <v>665</v>
      </c>
      <c r="D65" s="108" t="s">
        <v>568</v>
      </c>
      <c r="E65" s="135">
        <v>4.2336999999999998</v>
      </c>
      <c r="F65" s="108">
        <v>4.3617999999999997</v>
      </c>
      <c r="G65" s="103">
        <f t="shared" si="0"/>
        <v>0.12809999999999988</v>
      </c>
      <c r="H65" s="70"/>
      <c r="I65" s="113">
        <v>61.8</v>
      </c>
      <c r="J65" s="118"/>
      <c r="K65" s="133">
        <f t="shared" si="1"/>
        <v>0</v>
      </c>
    </row>
    <row r="66" spans="1:12" ht="29.25" customHeight="1" thickBot="1" x14ac:dyDescent="0.3">
      <c r="A66" s="108" t="s">
        <v>112</v>
      </c>
      <c r="B66" s="108"/>
      <c r="C66" s="108" t="s">
        <v>666</v>
      </c>
      <c r="D66" s="108" t="s">
        <v>568</v>
      </c>
      <c r="E66" s="135">
        <v>5.7282000000000002</v>
      </c>
      <c r="F66" s="108">
        <v>6.1558999999999999</v>
      </c>
      <c r="G66" s="103">
        <f t="shared" si="0"/>
        <v>0.42769999999999975</v>
      </c>
      <c r="H66" s="70"/>
      <c r="I66" s="113">
        <v>57.9</v>
      </c>
      <c r="J66" s="118"/>
      <c r="K66" s="133">
        <f t="shared" si="1"/>
        <v>0</v>
      </c>
    </row>
    <row r="67" spans="1:12" ht="16.5" thickBot="1" x14ac:dyDescent="0.3">
      <c r="A67" s="108" t="s">
        <v>113</v>
      </c>
      <c r="B67" s="108"/>
      <c r="C67" s="108" t="s">
        <v>667</v>
      </c>
      <c r="D67" s="108" t="s">
        <v>568</v>
      </c>
      <c r="E67" s="135">
        <v>4.1146000000000003</v>
      </c>
      <c r="F67" s="108">
        <v>4.2107000000000001</v>
      </c>
      <c r="G67" s="103">
        <f t="shared" si="0"/>
        <v>9.6099999999999852E-2</v>
      </c>
      <c r="H67" s="70"/>
      <c r="I67" s="113">
        <v>39.9</v>
      </c>
      <c r="J67" s="118"/>
      <c r="K67" s="133">
        <f t="shared" si="1"/>
        <v>0</v>
      </c>
    </row>
    <row r="68" spans="1:12" ht="16.5" thickBot="1" x14ac:dyDescent="0.3">
      <c r="A68" s="108" t="s">
        <v>114</v>
      </c>
      <c r="B68" s="108"/>
      <c r="C68" s="108" t="s">
        <v>668</v>
      </c>
      <c r="D68" s="108" t="s">
        <v>568</v>
      </c>
      <c r="E68" s="135">
        <v>7.8230000000000004</v>
      </c>
      <c r="F68" s="108">
        <v>7.8230000000000004</v>
      </c>
      <c r="G68" s="103">
        <f t="shared" si="0"/>
        <v>0</v>
      </c>
      <c r="H68" s="141">
        <f>0.005902*I68</f>
        <v>0.37182599999999999</v>
      </c>
      <c r="I68" s="56">
        <v>63</v>
      </c>
      <c r="J68" s="118"/>
      <c r="K68" s="133">
        <f t="shared" si="1"/>
        <v>0</v>
      </c>
    </row>
    <row r="69" spans="1:12" ht="16.5" thickBot="1" x14ac:dyDescent="0.3">
      <c r="A69" s="108" t="s">
        <v>115</v>
      </c>
      <c r="B69" s="108"/>
      <c r="C69" s="108" t="s">
        <v>669</v>
      </c>
      <c r="D69" s="108" t="s">
        <v>568</v>
      </c>
      <c r="E69" s="135">
        <v>5.3849999999999998</v>
      </c>
      <c r="F69" s="108">
        <v>5.7792000000000003</v>
      </c>
      <c r="G69" s="103">
        <f t="shared" ref="G69:G124" si="2">F69-E69</f>
        <v>0.39420000000000055</v>
      </c>
      <c r="H69" s="70"/>
      <c r="I69" s="113">
        <v>48.8</v>
      </c>
      <c r="J69" s="118"/>
      <c r="K69" s="133">
        <f t="shared" si="1"/>
        <v>0</v>
      </c>
    </row>
    <row r="70" spans="1:12" ht="16.5" thickBot="1" x14ac:dyDescent="0.3">
      <c r="A70" s="108" t="s">
        <v>116</v>
      </c>
      <c r="B70" s="108"/>
      <c r="C70" s="108" t="s">
        <v>670</v>
      </c>
      <c r="D70" s="108" t="s">
        <v>568</v>
      </c>
      <c r="E70" s="135">
        <v>4.6768999999999998</v>
      </c>
      <c r="F70" s="108">
        <v>4.9084000000000003</v>
      </c>
      <c r="G70" s="103">
        <f t="shared" si="2"/>
        <v>0.23150000000000048</v>
      </c>
      <c r="H70" s="70"/>
      <c r="I70" s="113">
        <v>46.8</v>
      </c>
      <c r="J70" s="118"/>
      <c r="K70" s="133">
        <f t="shared" si="1"/>
        <v>0</v>
      </c>
    </row>
    <row r="71" spans="1:12" ht="16.5" thickBot="1" x14ac:dyDescent="0.3">
      <c r="A71" s="108" t="s">
        <v>117</v>
      </c>
      <c r="B71" s="108"/>
      <c r="C71" s="108" t="s">
        <v>671</v>
      </c>
      <c r="D71" s="108" t="s">
        <v>568</v>
      </c>
      <c r="E71" s="135">
        <v>5.1314000000000002</v>
      </c>
      <c r="F71" s="108">
        <v>5.7976000000000001</v>
      </c>
      <c r="G71" s="103">
        <f t="shared" si="2"/>
        <v>0.6661999999999999</v>
      </c>
      <c r="H71" s="70"/>
      <c r="I71" s="113">
        <v>61.9</v>
      </c>
      <c r="J71" s="118"/>
      <c r="K71" s="133">
        <f t="shared" si="1"/>
        <v>0</v>
      </c>
    </row>
    <row r="72" spans="1:12" ht="16.5" thickBot="1" x14ac:dyDescent="0.3">
      <c r="A72" s="108" t="s">
        <v>118</v>
      </c>
      <c r="B72" s="108"/>
      <c r="C72" s="108" t="s">
        <v>672</v>
      </c>
      <c r="D72" s="108" t="s">
        <v>568</v>
      </c>
      <c r="E72" s="135">
        <v>6.0061999999999998</v>
      </c>
      <c r="F72" s="108">
        <v>6.4916</v>
      </c>
      <c r="G72" s="103">
        <f t="shared" si="2"/>
        <v>0.48540000000000028</v>
      </c>
      <c r="H72" s="70"/>
      <c r="I72" s="113">
        <v>57.8</v>
      </c>
      <c r="J72" s="118"/>
      <c r="K72" s="133">
        <f t="shared" si="1"/>
        <v>0</v>
      </c>
    </row>
    <row r="73" spans="1:12" ht="16.5" thickBot="1" x14ac:dyDescent="0.3">
      <c r="A73" s="108" t="s">
        <v>119</v>
      </c>
      <c r="B73" s="108"/>
      <c r="C73" s="108" t="s">
        <v>673</v>
      </c>
      <c r="D73" s="108" t="s">
        <v>568</v>
      </c>
      <c r="E73" s="135">
        <v>4.0838999999999999</v>
      </c>
      <c r="F73" s="108">
        <v>4.4124999999999996</v>
      </c>
      <c r="G73" s="103">
        <f t="shared" si="2"/>
        <v>0.32859999999999978</v>
      </c>
      <c r="H73" s="70"/>
      <c r="I73" s="113"/>
      <c r="J73" s="118"/>
      <c r="K73" s="133">
        <f t="shared" si="1"/>
        <v>0</v>
      </c>
    </row>
    <row r="74" spans="1:12" ht="16.5" thickBot="1" x14ac:dyDescent="0.3">
      <c r="A74" s="108" t="s">
        <v>120</v>
      </c>
      <c r="B74" s="108"/>
      <c r="C74" s="108" t="s">
        <v>674</v>
      </c>
      <c r="D74" s="108" t="s">
        <v>568</v>
      </c>
      <c r="E74" s="135">
        <v>8.5563000000000002</v>
      </c>
      <c r="F74" s="108">
        <v>9.1446000000000005</v>
      </c>
      <c r="G74" s="103">
        <f t="shared" si="2"/>
        <v>0.58830000000000027</v>
      </c>
      <c r="H74" s="70"/>
      <c r="I74" s="113">
        <v>63.1</v>
      </c>
      <c r="J74" s="118"/>
      <c r="K74" s="133">
        <f t="shared" si="1"/>
        <v>0</v>
      </c>
    </row>
    <row r="75" spans="1:12" ht="16.5" thickBot="1" x14ac:dyDescent="0.3">
      <c r="A75" s="108" t="s">
        <v>121</v>
      </c>
      <c r="B75" s="108"/>
      <c r="C75" s="108" t="s">
        <v>675</v>
      </c>
      <c r="D75" s="108" t="s">
        <v>568</v>
      </c>
      <c r="E75" s="135">
        <v>5.3377999999999997</v>
      </c>
      <c r="F75" s="108">
        <v>5.7138</v>
      </c>
      <c r="G75" s="103">
        <f t="shared" si="2"/>
        <v>0.37600000000000033</v>
      </c>
      <c r="H75" s="70"/>
      <c r="I75" s="113">
        <v>48.7</v>
      </c>
      <c r="J75" s="118"/>
      <c r="K75" s="133">
        <f t="shared" si="1"/>
        <v>0</v>
      </c>
    </row>
    <row r="76" spans="1:12" ht="16.5" thickBot="1" x14ac:dyDescent="0.3">
      <c r="A76" s="108" t="s">
        <v>122</v>
      </c>
      <c r="B76" s="108"/>
      <c r="C76" s="108" t="s">
        <v>676</v>
      </c>
      <c r="D76" s="108" t="s">
        <v>568</v>
      </c>
      <c r="E76" s="135">
        <v>5.1914999999999996</v>
      </c>
      <c r="F76" s="108">
        <v>5.5946999999999996</v>
      </c>
      <c r="G76" s="103">
        <f t="shared" si="2"/>
        <v>0.4032</v>
      </c>
      <c r="H76" s="70"/>
      <c r="I76" s="113">
        <v>46.7</v>
      </c>
      <c r="J76" s="118"/>
      <c r="K76" s="133">
        <f t="shared" si="1"/>
        <v>0</v>
      </c>
    </row>
    <row r="77" spans="1:12" ht="16.5" thickBot="1" x14ac:dyDescent="0.3">
      <c r="A77" s="108" t="s">
        <v>123</v>
      </c>
      <c r="B77" s="108"/>
      <c r="C77" s="108" t="s">
        <v>677</v>
      </c>
      <c r="D77" s="108" t="s">
        <v>568</v>
      </c>
      <c r="E77" s="135">
        <v>7.2596999999999996</v>
      </c>
      <c r="F77" s="108">
        <v>7.6833999999999998</v>
      </c>
      <c r="G77" s="103">
        <f t="shared" si="2"/>
        <v>0.42370000000000019</v>
      </c>
      <c r="H77" s="70"/>
      <c r="I77" s="113">
        <v>61.9</v>
      </c>
      <c r="J77" s="118"/>
      <c r="K77" s="133">
        <f t="shared" si="1"/>
        <v>0</v>
      </c>
    </row>
    <row r="78" spans="1:12" ht="33.75" customHeight="1" thickBot="1" x14ac:dyDescent="0.3">
      <c r="A78" s="108" t="s">
        <v>124</v>
      </c>
      <c r="B78" s="108"/>
      <c r="C78" s="108" t="s">
        <v>678</v>
      </c>
      <c r="D78" s="108" t="s">
        <v>568</v>
      </c>
      <c r="E78" s="135">
        <v>3.6730999999999998</v>
      </c>
      <c r="F78" s="119">
        <v>3.6730999999999998</v>
      </c>
      <c r="G78" s="103">
        <f t="shared" si="2"/>
        <v>0</v>
      </c>
      <c r="H78" s="141">
        <f t="shared" ref="H78:H89" si="3">0.005902*I78</f>
        <v>0.33995520000000001</v>
      </c>
      <c r="I78" s="113">
        <v>57.6</v>
      </c>
      <c r="J78" s="118"/>
      <c r="K78" s="133">
        <f t="shared" si="1"/>
        <v>0</v>
      </c>
      <c r="L78" s="193" t="s">
        <v>1085</v>
      </c>
    </row>
    <row r="79" spans="1:12" ht="16.5" thickBot="1" x14ac:dyDescent="0.3">
      <c r="A79" s="108" t="s">
        <v>125</v>
      </c>
      <c r="B79" s="108"/>
      <c r="C79" s="108">
        <v>3462011</v>
      </c>
      <c r="D79" s="108"/>
      <c r="E79" s="135">
        <v>3.4552</v>
      </c>
      <c r="F79" s="119">
        <v>3.4552</v>
      </c>
      <c r="G79" s="103">
        <f t="shared" si="2"/>
        <v>0</v>
      </c>
      <c r="H79" s="141">
        <f t="shared" si="3"/>
        <v>0.2354898</v>
      </c>
      <c r="I79" s="113">
        <v>39.9</v>
      </c>
      <c r="J79" s="118"/>
      <c r="K79" s="133">
        <f t="shared" si="1"/>
        <v>0</v>
      </c>
      <c r="L79" s="193"/>
    </row>
    <row r="80" spans="1:12" ht="16.5" thickBot="1" x14ac:dyDescent="0.3">
      <c r="A80" s="108" t="s">
        <v>126</v>
      </c>
      <c r="B80" s="108"/>
      <c r="C80" s="108" t="s">
        <v>679</v>
      </c>
      <c r="D80" s="108" t="s">
        <v>568</v>
      </c>
      <c r="E80" s="135">
        <v>6.8112000000000004</v>
      </c>
      <c r="F80" s="119">
        <v>6.8112000000000004</v>
      </c>
      <c r="G80" s="103">
        <f t="shared" si="2"/>
        <v>0</v>
      </c>
      <c r="H80" s="141">
        <f t="shared" si="3"/>
        <v>0.3712358</v>
      </c>
      <c r="I80" s="113">
        <v>62.9</v>
      </c>
      <c r="J80" s="118"/>
      <c r="K80" s="133">
        <f t="shared" si="1"/>
        <v>0</v>
      </c>
      <c r="L80" s="193"/>
    </row>
    <row r="81" spans="1:12" ht="16.5" thickBot="1" x14ac:dyDescent="0.3">
      <c r="A81" s="108" t="s">
        <v>127</v>
      </c>
      <c r="B81" s="108"/>
      <c r="C81" s="108"/>
      <c r="D81" s="108"/>
      <c r="E81" s="135">
        <v>3.7082000000000002</v>
      </c>
      <c r="F81" s="119">
        <v>3.7082000000000002</v>
      </c>
      <c r="G81" s="103">
        <f t="shared" si="2"/>
        <v>0</v>
      </c>
      <c r="H81" s="141">
        <f t="shared" si="3"/>
        <v>0.28683720000000001</v>
      </c>
      <c r="I81" s="113">
        <v>48.6</v>
      </c>
      <c r="J81" s="118"/>
      <c r="K81" s="133">
        <f t="shared" si="1"/>
        <v>0</v>
      </c>
      <c r="L81" s="193"/>
    </row>
    <row r="82" spans="1:12" ht="16.5" thickBot="1" x14ac:dyDescent="0.3">
      <c r="A82" s="108" t="s">
        <v>128</v>
      </c>
      <c r="B82" s="108"/>
      <c r="C82" s="108"/>
      <c r="D82" s="108"/>
      <c r="E82" s="135">
        <v>1.8552</v>
      </c>
      <c r="F82" s="119">
        <v>1.8552</v>
      </c>
      <c r="G82" s="103">
        <f t="shared" si="2"/>
        <v>0</v>
      </c>
      <c r="H82" s="141">
        <f t="shared" si="3"/>
        <v>0.27562340000000002</v>
      </c>
      <c r="I82" s="113">
        <v>46.7</v>
      </c>
      <c r="J82" s="118"/>
      <c r="K82" s="133">
        <f t="shared" si="1"/>
        <v>0</v>
      </c>
      <c r="L82" s="193"/>
    </row>
    <row r="83" spans="1:12" ht="16.5" thickBot="1" x14ac:dyDescent="0.3">
      <c r="A83" s="108" t="s">
        <v>129</v>
      </c>
      <c r="B83" s="108"/>
      <c r="C83" s="108"/>
      <c r="D83" s="108"/>
      <c r="E83" s="135">
        <v>3.2888999999999999</v>
      </c>
      <c r="F83" s="119">
        <v>3.2888999999999999</v>
      </c>
      <c r="G83" s="103">
        <f t="shared" si="2"/>
        <v>0</v>
      </c>
      <c r="H83" s="141">
        <f t="shared" si="3"/>
        <v>0.3647436</v>
      </c>
      <c r="I83" s="113">
        <v>61.8</v>
      </c>
      <c r="J83" s="118"/>
      <c r="K83" s="133">
        <f t="shared" si="1"/>
        <v>0</v>
      </c>
      <c r="L83" s="193"/>
    </row>
    <row r="84" spans="1:12" ht="32.25" customHeight="1" thickBot="1" x14ac:dyDescent="0.3">
      <c r="A84" s="108" t="s">
        <v>130</v>
      </c>
      <c r="B84" s="108"/>
      <c r="C84" s="108" t="s">
        <v>680</v>
      </c>
      <c r="D84" s="108" t="s">
        <v>568</v>
      </c>
      <c r="E84" s="135">
        <v>3.8026</v>
      </c>
      <c r="F84" s="119">
        <v>3.8026</v>
      </c>
      <c r="G84" s="103">
        <f t="shared" si="2"/>
        <v>0</v>
      </c>
      <c r="H84" s="141">
        <f t="shared" si="3"/>
        <v>0.3405454</v>
      </c>
      <c r="I84" s="113">
        <v>57.7</v>
      </c>
      <c r="J84" s="118"/>
      <c r="K84" s="133">
        <f t="shared" si="1"/>
        <v>0</v>
      </c>
      <c r="L84" s="193"/>
    </row>
    <row r="85" spans="1:12" ht="16.5" thickBot="1" x14ac:dyDescent="0.3">
      <c r="A85" s="108" t="s">
        <v>131</v>
      </c>
      <c r="B85" s="108"/>
      <c r="C85" s="108" t="s">
        <v>681</v>
      </c>
      <c r="D85" s="108" t="s">
        <v>568</v>
      </c>
      <c r="E85" s="135">
        <v>4.5994000000000002</v>
      </c>
      <c r="F85" s="119">
        <v>4.5994000000000002</v>
      </c>
      <c r="G85" s="103">
        <f t="shared" si="2"/>
        <v>0</v>
      </c>
      <c r="H85" s="141">
        <f t="shared" si="3"/>
        <v>0.23489959999999999</v>
      </c>
      <c r="I85" s="113">
        <v>39.799999999999997</v>
      </c>
      <c r="J85" s="118"/>
      <c r="K85" s="133">
        <f t="shared" si="1"/>
        <v>0</v>
      </c>
      <c r="L85" s="193"/>
    </row>
    <row r="86" spans="1:12" ht="16.5" thickBot="1" x14ac:dyDescent="0.3">
      <c r="A86" s="108" t="s">
        <v>132</v>
      </c>
      <c r="B86" s="108"/>
      <c r="C86" s="108" t="s">
        <v>682</v>
      </c>
      <c r="D86" s="108" t="s">
        <v>568</v>
      </c>
      <c r="E86" s="135">
        <v>4.3263999999999996</v>
      </c>
      <c r="F86" s="119">
        <v>4.3263999999999996</v>
      </c>
      <c r="G86" s="103">
        <f t="shared" si="2"/>
        <v>0</v>
      </c>
      <c r="H86" s="141">
        <f t="shared" si="3"/>
        <v>0.3712358</v>
      </c>
      <c r="I86" s="113">
        <v>62.9</v>
      </c>
      <c r="J86" s="118"/>
      <c r="K86" s="133">
        <f t="shared" si="1"/>
        <v>0</v>
      </c>
      <c r="L86" s="193"/>
    </row>
    <row r="87" spans="1:12" ht="16.5" thickBot="1" x14ac:dyDescent="0.3">
      <c r="A87" s="108" t="s">
        <v>133</v>
      </c>
      <c r="B87" s="108"/>
      <c r="C87" s="108" t="s">
        <v>683</v>
      </c>
      <c r="D87" s="108" t="s">
        <v>568</v>
      </c>
      <c r="E87" s="135">
        <v>3.4045999999999998</v>
      </c>
      <c r="F87" s="119">
        <v>3.4045999999999998</v>
      </c>
      <c r="G87" s="103">
        <f t="shared" si="2"/>
        <v>0</v>
      </c>
      <c r="H87" s="141">
        <f t="shared" si="3"/>
        <v>0.2874274</v>
      </c>
      <c r="I87" s="113">
        <v>48.7</v>
      </c>
      <c r="J87" s="118"/>
      <c r="K87" s="133">
        <f t="shared" si="1"/>
        <v>0</v>
      </c>
      <c r="L87" s="193"/>
    </row>
    <row r="88" spans="1:12" ht="16.5" thickBot="1" x14ac:dyDescent="0.3">
      <c r="A88" s="108" t="s">
        <v>134</v>
      </c>
      <c r="B88" s="108"/>
      <c r="C88" s="108" t="s">
        <v>684</v>
      </c>
      <c r="D88" s="108" t="s">
        <v>568</v>
      </c>
      <c r="E88" s="135">
        <v>3.4518</v>
      </c>
      <c r="F88" s="119">
        <v>3.4518</v>
      </c>
      <c r="G88" s="103">
        <f t="shared" si="2"/>
        <v>0</v>
      </c>
      <c r="H88" s="141">
        <f t="shared" si="3"/>
        <v>0.27562340000000002</v>
      </c>
      <c r="I88" s="113">
        <v>46.7</v>
      </c>
      <c r="J88" s="118"/>
      <c r="K88" s="133">
        <f t="shared" si="1"/>
        <v>0</v>
      </c>
      <c r="L88" s="193"/>
    </row>
    <row r="89" spans="1:12" ht="16.5" thickBot="1" x14ac:dyDescent="0.3">
      <c r="A89" s="108" t="s">
        <v>135</v>
      </c>
      <c r="B89" s="108"/>
      <c r="C89" s="108" t="s">
        <v>685</v>
      </c>
      <c r="D89" s="108" t="s">
        <v>568</v>
      </c>
      <c r="E89" s="135">
        <v>5.0735999999999999</v>
      </c>
      <c r="F89" s="119">
        <v>5.0735999999999999</v>
      </c>
      <c r="G89" s="103">
        <f t="shared" si="2"/>
        <v>0</v>
      </c>
      <c r="H89" s="141">
        <f t="shared" si="3"/>
        <v>0.36356320000000003</v>
      </c>
      <c r="I89" s="113">
        <v>61.6</v>
      </c>
      <c r="J89" s="118"/>
      <c r="K89" s="133">
        <f t="shared" si="1"/>
        <v>0</v>
      </c>
    </row>
    <row r="90" spans="1:12" ht="16.5" thickBot="1" x14ac:dyDescent="0.3">
      <c r="A90" s="108" t="s">
        <v>136</v>
      </c>
      <c r="B90" s="108"/>
      <c r="C90" s="108"/>
      <c r="D90" s="108"/>
      <c r="E90" s="135">
        <v>1.4523999999999999</v>
      </c>
      <c r="F90" s="108">
        <v>1.4701</v>
      </c>
      <c r="G90" s="103">
        <f t="shared" si="2"/>
        <v>1.7700000000000049E-2</v>
      </c>
      <c r="H90" s="70"/>
      <c r="I90" s="113">
        <v>57.6</v>
      </c>
      <c r="J90" s="118"/>
      <c r="K90" s="133">
        <f t="shared" si="1"/>
        <v>0</v>
      </c>
    </row>
    <row r="91" spans="1:12" ht="16.5" thickBot="1" x14ac:dyDescent="0.3">
      <c r="A91" s="108" t="s">
        <v>137</v>
      </c>
      <c r="B91" s="108"/>
      <c r="C91" s="108" t="s">
        <v>686</v>
      </c>
      <c r="D91" s="108" t="s">
        <v>568</v>
      </c>
      <c r="E91" s="135">
        <v>4.7573999999999996</v>
      </c>
      <c r="F91" s="108">
        <v>5.1193</v>
      </c>
      <c r="G91" s="103">
        <f t="shared" si="2"/>
        <v>0.36190000000000033</v>
      </c>
      <c r="H91" s="70"/>
      <c r="I91" s="56">
        <v>40</v>
      </c>
      <c r="J91" s="118"/>
      <c r="K91" s="133">
        <f t="shared" si="1"/>
        <v>0</v>
      </c>
    </row>
    <row r="92" spans="1:12" ht="15.95" customHeight="1" thickBot="1" x14ac:dyDescent="0.3">
      <c r="A92" s="108" t="s">
        <v>138</v>
      </c>
      <c r="B92" s="108"/>
      <c r="C92" s="108" t="s">
        <v>687</v>
      </c>
      <c r="D92" s="108" t="s">
        <v>568</v>
      </c>
      <c r="E92" s="135">
        <v>4.7241999999999997</v>
      </c>
      <c r="F92" s="108">
        <v>4.7241999999999997</v>
      </c>
      <c r="G92" s="103">
        <f t="shared" si="2"/>
        <v>0</v>
      </c>
      <c r="H92" s="141">
        <f t="shared" ref="H92:H93" si="4">0.005902*I92</f>
        <v>0.3712358</v>
      </c>
      <c r="I92" s="113">
        <v>62.9</v>
      </c>
      <c r="J92" s="118"/>
      <c r="K92" s="133">
        <f t="shared" si="1"/>
        <v>0</v>
      </c>
    </row>
    <row r="93" spans="1:12" ht="15.95" customHeight="1" thickBot="1" x14ac:dyDescent="0.3">
      <c r="A93" s="108" t="s">
        <v>139</v>
      </c>
      <c r="B93" s="108"/>
      <c r="C93" s="108" t="s">
        <v>688</v>
      </c>
      <c r="D93" s="108" t="s">
        <v>568</v>
      </c>
      <c r="E93" s="135">
        <v>2.9426000000000001</v>
      </c>
      <c r="F93" s="108">
        <v>2.9426000000000001</v>
      </c>
      <c r="G93" s="103">
        <f t="shared" si="2"/>
        <v>0</v>
      </c>
      <c r="H93" s="141">
        <f t="shared" si="4"/>
        <v>0.28624700000000003</v>
      </c>
      <c r="I93" s="113">
        <v>48.5</v>
      </c>
      <c r="J93" s="118"/>
      <c r="K93" s="133">
        <f t="shared" si="1"/>
        <v>0</v>
      </c>
    </row>
    <row r="94" spans="1:12" ht="15.95" customHeight="1" thickBot="1" x14ac:dyDescent="0.3">
      <c r="A94" s="108" t="s">
        <v>140</v>
      </c>
      <c r="B94" s="108"/>
      <c r="C94" s="108" t="s">
        <v>689</v>
      </c>
      <c r="D94" s="108" t="s">
        <v>568</v>
      </c>
      <c r="E94" s="135">
        <v>3.2587999999999999</v>
      </c>
      <c r="F94" s="108">
        <v>3.4843000000000002</v>
      </c>
      <c r="G94" s="103">
        <f t="shared" si="2"/>
        <v>0.22550000000000026</v>
      </c>
      <c r="H94" s="70"/>
      <c r="I94" s="113">
        <v>46.6</v>
      </c>
      <c r="J94" s="118"/>
      <c r="K94" s="133">
        <f t="shared" si="1"/>
        <v>0</v>
      </c>
    </row>
    <row r="95" spans="1:12" ht="15.95" customHeight="1" thickBot="1" x14ac:dyDescent="0.3">
      <c r="A95" s="108" t="s">
        <v>141</v>
      </c>
      <c r="B95" s="108"/>
      <c r="C95" s="108" t="s">
        <v>690</v>
      </c>
      <c r="D95" s="108" t="s">
        <v>568</v>
      </c>
      <c r="E95" s="135">
        <v>6.6178999999999997</v>
      </c>
      <c r="F95" s="108">
        <v>7.1590999999999996</v>
      </c>
      <c r="G95" s="103">
        <f t="shared" si="2"/>
        <v>0.5411999999999999</v>
      </c>
      <c r="H95" s="70"/>
      <c r="I95" s="113">
        <v>61.8</v>
      </c>
      <c r="J95" s="118"/>
      <c r="K95" s="133">
        <f t="shared" si="1"/>
        <v>0</v>
      </c>
    </row>
    <row r="96" spans="1:12" ht="15.95" customHeight="1" thickBot="1" x14ac:dyDescent="0.3">
      <c r="A96" s="108" t="s">
        <v>142</v>
      </c>
      <c r="B96" s="108"/>
      <c r="C96" s="108" t="s">
        <v>691</v>
      </c>
      <c r="D96" s="108" t="s">
        <v>568</v>
      </c>
      <c r="E96" s="135">
        <v>7.4718</v>
      </c>
      <c r="F96" s="108">
        <v>8.0648</v>
      </c>
      <c r="G96" s="103">
        <f t="shared" si="2"/>
        <v>0.59299999999999997</v>
      </c>
      <c r="H96" s="70"/>
      <c r="I96" s="113">
        <v>57.5</v>
      </c>
      <c r="J96" s="118"/>
      <c r="K96" s="133">
        <f t="shared" si="1"/>
        <v>0</v>
      </c>
    </row>
    <row r="97" spans="1:12" ht="15.95" customHeight="1" thickBot="1" x14ac:dyDescent="0.3">
      <c r="A97" s="108" t="s">
        <v>143</v>
      </c>
      <c r="B97" s="108"/>
      <c r="C97" s="108" t="s">
        <v>692</v>
      </c>
      <c r="D97" s="108" t="s">
        <v>568</v>
      </c>
      <c r="E97" s="135">
        <v>3.8591000000000002</v>
      </c>
      <c r="F97" s="108">
        <v>4.1877000000000004</v>
      </c>
      <c r="G97" s="103">
        <f t="shared" si="2"/>
        <v>0.32860000000000023</v>
      </c>
      <c r="H97" s="70"/>
      <c r="I97" s="113">
        <v>39.9</v>
      </c>
      <c r="J97" s="118"/>
      <c r="K97" s="133">
        <f t="shared" si="1"/>
        <v>0</v>
      </c>
    </row>
    <row r="98" spans="1:12" ht="15.95" customHeight="1" thickBot="1" x14ac:dyDescent="0.3">
      <c r="A98" s="108" t="s">
        <v>144</v>
      </c>
      <c r="B98" s="108"/>
      <c r="C98" s="108" t="s">
        <v>693</v>
      </c>
      <c r="D98" s="108" t="s">
        <v>568</v>
      </c>
      <c r="E98" s="135">
        <v>6.09</v>
      </c>
      <c r="F98" s="108">
        <v>6.5900999999999996</v>
      </c>
      <c r="G98" s="103">
        <f t="shared" si="2"/>
        <v>0.50009999999999977</v>
      </c>
      <c r="H98" s="70"/>
      <c r="I98" s="113">
        <v>62.9</v>
      </c>
      <c r="J98" s="118"/>
      <c r="K98" s="133">
        <f t="shared" ref="K98:K156" si="5">-J98</f>
        <v>0</v>
      </c>
    </row>
    <row r="99" spans="1:12" ht="15.95" customHeight="1" thickBot="1" x14ac:dyDescent="0.3">
      <c r="A99" s="108" t="s">
        <v>145</v>
      </c>
      <c r="B99" s="108"/>
      <c r="C99" s="108" t="s">
        <v>694</v>
      </c>
      <c r="D99" s="108" t="s">
        <v>568</v>
      </c>
      <c r="E99" s="135">
        <v>3.7469000000000001</v>
      </c>
      <c r="F99" s="108">
        <v>3.7469000000000001</v>
      </c>
      <c r="G99" s="103">
        <f t="shared" si="2"/>
        <v>0</v>
      </c>
      <c r="H99" s="141">
        <f>0.005902*I99</f>
        <v>0.28624700000000003</v>
      </c>
      <c r="I99" s="113">
        <v>48.5</v>
      </c>
      <c r="J99" s="118"/>
      <c r="K99" s="133">
        <f t="shared" si="5"/>
        <v>0</v>
      </c>
    </row>
    <row r="100" spans="1:12" ht="15.95" customHeight="1" thickBot="1" x14ac:dyDescent="0.3">
      <c r="A100" s="108" t="s">
        <v>146</v>
      </c>
      <c r="B100" s="108"/>
      <c r="C100" s="108" t="s">
        <v>695</v>
      </c>
      <c r="D100" s="108" t="s">
        <v>568</v>
      </c>
      <c r="E100" s="135">
        <v>3.7018</v>
      </c>
      <c r="F100" s="108">
        <v>4.0129999999999999</v>
      </c>
      <c r="G100" s="103">
        <f t="shared" si="2"/>
        <v>0.31119999999999992</v>
      </c>
      <c r="H100" s="70"/>
      <c r="I100" s="113">
        <v>46.6</v>
      </c>
      <c r="J100" s="118"/>
      <c r="K100" s="133">
        <f t="shared" si="5"/>
        <v>0</v>
      </c>
    </row>
    <row r="101" spans="1:12" ht="15.95" customHeight="1" thickBot="1" x14ac:dyDescent="0.3">
      <c r="A101" s="108" t="s">
        <v>147</v>
      </c>
      <c r="B101" s="108"/>
      <c r="C101" s="108" t="s">
        <v>696</v>
      </c>
      <c r="D101" s="108" t="s">
        <v>568</v>
      </c>
      <c r="E101" s="135">
        <v>3.3908</v>
      </c>
      <c r="F101" s="108">
        <v>3.3908</v>
      </c>
      <c r="G101" s="103">
        <f t="shared" si="2"/>
        <v>0</v>
      </c>
      <c r="H101" s="141">
        <f t="shared" ref="H101:H102" si="6">0.005902*I101</f>
        <v>0.3647436</v>
      </c>
      <c r="I101" s="113">
        <v>61.8</v>
      </c>
      <c r="J101" s="118"/>
      <c r="K101" s="133">
        <f t="shared" si="5"/>
        <v>0</v>
      </c>
    </row>
    <row r="102" spans="1:12" ht="15.95" customHeight="1" thickBot="1" x14ac:dyDescent="0.3">
      <c r="A102" s="108" t="s">
        <v>148</v>
      </c>
      <c r="B102" s="108"/>
      <c r="C102" s="108" t="s">
        <v>697</v>
      </c>
      <c r="D102" s="108" t="s">
        <v>568</v>
      </c>
      <c r="E102" s="135">
        <v>5.4179000000000004</v>
      </c>
      <c r="F102" s="108">
        <v>5.4179000000000004</v>
      </c>
      <c r="G102" s="103">
        <f t="shared" si="2"/>
        <v>0</v>
      </c>
      <c r="H102" s="141">
        <f t="shared" si="6"/>
        <v>0.33995520000000001</v>
      </c>
      <c r="I102" s="113">
        <v>57.6</v>
      </c>
      <c r="J102" s="118"/>
      <c r="K102" s="133">
        <f t="shared" si="5"/>
        <v>0</v>
      </c>
    </row>
    <row r="103" spans="1:12" ht="15.95" customHeight="1" thickBot="1" x14ac:dyDescent="0.3">
      <c r="A103" s="108" t="s">
        <v>149</v>
      </c>
      <c r="B103" s="108"/>
      <c r="C103" s="108" t="s">
        <v>698</v>
      </c>
      <c r="D103" s="108" t="s">
        <v>568</v>
      </c>
      <c r="E103" s="135">
        <v>3.8706999999999998</v>
      </c>
      <c r="F103" s="108">
        <v>3.9962</v>
      </c>
      <c r="G103" s="103">
        <f t="shared" si="2"/>
        <v>0.12550000000000017</v>
      </c>
      <c r="H103" s="70"/>
      <c r="I103" s="113"/>
      <c r="J103" s="118"/>
      <c r="K103" s="133">
        <f t="shared" si="5"/>
        <v>0</v>
      </c>
    </row>
    <row r="104" spans="1:12" ht="15.95" customHeight="1" thickBot="1" x14ac:dyDescent="0.3">
      <c r="A104" s="108" t="s">
        <v>150</v>
      </c>
      <c r="B104" s="108"/>
      <c r="C104" s="108" t="s">
        <v>699</v>
      </c>
      <c r="D104" s="108" t="s">
        <v>568</v>
      </c>
      <c r="E104" s="135">
        <v>5.0887000000000002</v>
      </c>
      <c r="F104" s="108">
        <v>5.3198999999999996</v>
      </c>
      <c r="G104" s="103">
        <f t="shared" si="2"/>
        <v>0.23119999999999941</v>
      </c>
      <c r="H104" s="70"/>
      <c r="I104" s="113">
        <v>62.8</v>
      </c>
      <c r="J104" s="118"/>
      <c r="K104" s="133">
        <f t="shared" si="5"/>
        <v>0</v>
      </c>
    </row>
    <row r="105" spans="1:12" ht="16.5" thickBot="1" x14ac:dyDescent="0.3">
      <c r="A105" s="108" t="s">
        <v>151</v>
      </c>
      <c r="B105" s="108"/>
      <c r="C105" s="108" t="s">
        <v>700</v>
      </c>
      <c r="D105" s="108" t="s">
        <v>568</v>
      </c>
      <c r="E105" s="135">
        <v>3.7138</v>
      </c>
      <c r="F105" s="108">
        <v>3.9868999999999999</v>
      </c>
      <c r="G105" s="103">
        <f t="shared" si="2"/>
        <v>0.2730999999999999</v>
      </c>
      <c r="H105" s="70"/>
      <c r="I105" s="113">
        <v>48.6</v>
      </c>
      <c r="J105" s="118"/>
      <c r="K105" s="133">
        <f t="shared" si="5"/>
        <v>0</v>
      </c>
    </row>
    <row r="106" spans="1:12" ht="16.5" thickBot="1" x14ac:dyDescent="0.3">
      <c r="A106" s="108" t="s">
        <v>152</v>
      </c>
      <c r="B106" s="108"/>
      <c r="C106" s="108" t="s">
        <v>701</v>
      </c>
      <c r="D106" s="108" t="s">
        <v>568</v>
      </c>
      <c r="E106" s="135">
        <v>5.9626000000000001</v>
      </c>
      <c r="F106" s="108">
        <v>6.0827999999999998</v>
      </c>
      <c r="G106" s="103">
        <f t="shared" si="2"/>
        <v>0.12019999999999964</v>
      </c>
      <c r="H106" s="70"/>
      <c r="I106" s="113">
        <v>47.1</v>
      </c>
      <c r="J106" s="118"/>
      <c r="K106" s="133">
        <f t="shared" si="5"/>
        <v>0</v>
      </c>
    </row>
    <row r="107" spans="1:12" ht="16.5" thickBot="1" x14ac:dyDescent="0.3">
      <c r="A107" s="108" t="s">
        <v>153</v>
      </c>
      <c r="B107" s="108"/>
      <c r="C107" s="108" t="s">
        <v>702</v>
      </c>
      <c r="D107" s="108" t="s">
        <v>568</v>
      </c>
      <c r="E107" s="135">
        <v>5.5602</v>
      </c>
      <c r="F107" s="108">
        <v>6.1696999999999997</v>
      </c>
      <c r="G107" s="103">
        <f t="shared" si="2"/>
        <v>0.60949999999999971</v>
      </c>
      <c r="H107" s="70"/>
      <c r="I107" s="113">
        <v>61.8</v>
      </c>
      <c r="J107" s="118"/>
      <c r="K107" s="133">
        <f t="shared" si="5"/>
        <v>0</v>
      </c>
    </row>
    <row r="108" spans="1:12" ht="16.5" thickBot="1" x14ac:dyDescent="0.3">
      <c r="A108" s="108" t="s">
        <v>154</v>
      </c>
      <c r="B108" s="108"/>
      <c r="C108" s="108" t="s">
        <v>703</v>
      </c>
      <c r="D108" s="108" t="s">
        <v>568</v>
      </c>
      <c r="E108" s="135">
        <v>12.3658</v>
      </c>
      <c r="F108" s="108">
        <v>12.917199999999999</v>
      </c>
      <c r="G108" s="103">
        <f t="shared" si="2"/>
        <v>0.55139999999999922</v>
      </c>
      <c r="H108" s="70"/>
      <c r="I108" s="113">
        <v>86.4</v>
      </c>
      <c r="J108" s="118"/>
      <c r="K108" s="133">
        <f t="shared" si="5"/>
        <v>0</v>
      </c>
      <c r="L108" s="134">
        <f>K108*E536</f>
        <v>0</v>
      </c>
    </row>
    <row r="109" spans="1:12" ht="16.5" thickBot="1" x14ac:dyDescent="0.3">
      <c r="A109" s="108" t="s">
        <v>155</v>
      </c>
      <c r="B109" s="108"/>
      <c r="C109" s="108" t="s">
        <v>611</v>
      </c>
      <c r="D109" s="108" t="s">
        <v>568</v>
      </c>
      <c r="E109" s="135">
        <v>6.0998999999999999</v>
      </c>
      <c r="F109" s="108">
        <v>6.5499000000000001</v>
      </c>
      <c r="G109" s="103">
        <f t="shared" si="2"/>
        <v>0.45000000000000018</v>
      </c>
      <c r="H109" s="70"/>
      <c r="I109" s="113">
        <v>38.299999999999997</v>
      </c>
      <c r="J109" s="118"/>
      <c r="K109" s="133">
        <f t="shared" si="5"/>
        <v>0</v>
      </c>
    </row>
    <row r="110" spans="1:12" ht="16.5" thickBot="1" x14ac:dyDescent="0.3">
      <c r="A110" s="108" t="s">
        <v>156</v>
      </c>
      <c r="B110" s="108"/>
      <c r="C110" s="108" t="s">
        <v>612</v>
      </c>
      <c r="D110" s="108" t="s">
        <v>568</v>
      </c>
      <c r="E110" s="135">
        <v>5.6258999999999997</v>
      </c>
      <c r="F110" s="108">
        <v>6.0618999999999996</v>
      </c>
      <c r="G110" s="103">
        <f t="shared" si="2"/>
        <v>0.43599999999999994</v>
      </c>
      <c r="H110" s="70"/>
      <c r="I110" s="113">
        <v>38.799999999999997</v>
      </c>
      <c r="J110" s="118"/>
      <c r="K110" s="133">
        <f t="shared" si="5"/>
        <v>0</v>
      </c>
    </row>
    <row r="111" spans="1:12" ht="16.5" thickBot="1" x14ac:dyDescent="0.3">
      <c r="A111" s="108" t="s">
        <v>157</v>
      </c>
      <c r="B111" s="108"/>
      <c r="C111" s="108" t="s">
        <v>704</v>
      </c>
      <c r="D111" s="108" t="s">
        <v>568</v>
      </c>
      <c r="E111" s="135">
        <v>5.3433999999999999</v>
      </c>
      <c r="F111" s="108">
        <v>5.3433999999999999</v>
      </c>
      <c r="G111" s="103">
        <f t="shared" si="2"/>
        <v>0</v>
      </c>
      <c r="H111" s="141">
        <f>0.005902*I111</f>
        <v>0.2266368</v>
      </c>
      <c r="I111" s="113">
        <v>38.4</v>
      </c>
      <c r="J111" s="118"/>
      <c r="K111" s="133">
        <f t="shared" si="5"/>
        <v>0</v>
      </c>
    </row>
    <row r="112" spans="1:12" ht="16.5" thickBot="1" x14ac:dyDescent="0.3">
      <c r="A112" s="108" t="s">
        <v>158</v>
      </c>
      <c r="B112" s="108"/>
      <c r="C112" s="108" t="s">
        <v>614</v>
      </c>
      <c r="D112" s="108" t="s">
        <v>568</v>
      </c>
      <c r="E112" s="135">
        <v>10.597899999999999</v>
      </c>
      <c r="F112" s="108">
        <v>11.3894</v>
      </c>
      <c r="G112" s="103">
        <f t="shared" si="2"/>
        <v>0.79150000000000098</v>
      </c>
      <c r="H112" s="70"/>
      <c r="I112" s="113">
        <v>76.7</v>
      </c>
      <c r="J112" s="118"/>
      <c r="K112" s="133">
        <f t="shared" si="5"/>
        <v>0</v>
      </c>
    </row>
    <row r="113" spans="1:12" ht="16.5" thickBot="1" x14ac:dyDescent="0.3">
      <c r="A113" s="77" t="s">
        <v>159</v>
      </c>
      <c r="B113" s="77"/>
      <c r="C113" s="77" t="s">
        <v>615</v>
      </c>
      <c r="D113" s="77" t="s">
        <v>568</v>
      </c>
      <c r="E113" s="77">
        <v>8.9329999999999998</v>
      </c>
      <c r="F113" s="77">
        <v>9.5484000000000009</v>
      </c>
      <c r="G113" s="103">
        <f t="shared" si="2"/>
        <v>0.61540000000000106</v>
      </c>
      <c r="H113" s="98"/>
      <c r="I113" s="56">
        <v>86</v>
      </c>
      <c r="J113" s="118"/>
      <c r="K113" s="133">
        <f t="shared" si="5"/>
        <v>0</v>
      </c>
      <c r="L113" s="139">
        <v>44293</v>
      </c>
    </row>
    <row r="114" spans="1:12" ht="16.5" thickBot="1" x14ac:dyDescent="0.3">
      <c r="A114" s="77" t="s">
        <v>160</v>
      </c>
      <c r="B114" s="77"/>
      <c r="C114" s="77" t="s">
        <v>616</v>
      </c>
      <c r="D114" s="77" t="s">
        <v>568</v>
      </c>
      <c r="E114" s="77">
        <v>4.2725999999999997</v>
      </c>
      <c r="F114" s="77">
        <v>4.5460000000000003</v>
      </c>
      <c r="G114" s="103">
        <f t="shared" si="2"/>
        <v>0.27340000000000053</v>
      </c>
      <c r="H114" s="98"/>
      <c r="I114" s="113">
        <v>38.299999999999997</v>
      </c>
      <c r="J114" s="118"/>
      <c r="K114" s="133">
        <f t="shared" si="5"/>
        <v>0</v>
      </c>
      <c r="L114" s="139">
        <v>44293</v>
      </c>
    </row>
    <row r="115" spans="1:12" ht="16.5" thickBot="1" x14ac:dyDescent="0.3">
      <c r="A115" s="108" t="s">
        <v>161</v>
      </c>
      <c r="B115" s="108"/>
      <c r="C115" s="108" t="s">
        <v>705</v>
      </c>
      <c r="D115" s="108" t="s">
        <v>568</v>
      </c>
      <c r="E115" s="135">
        <v>4.22</v>
      </c>
      <c r="F115" s="108">
        <v>4.22</v>
      </c>
      <c r="G115" s="103">
        <f t="shared" si="2"/>
        <v>0</v>
      </c>
      <c r="H115" s="141">
        <f>0.005902*I115</f>
        <v>0.22722700000000001</v>
      </c>
      <c r="I115" s="113">
        <v>38.5</v>
      </c>
      <c r="J115" s="118"/>
      <c r="K115" s="133">
        <f t="shared" si="5"/>
        <v>0</v>
      </c>
    </row>
    <row r="116" spans="1:12" ht="16.5" thickBot="1" x14ac:dyDescent="0.3">
      <c r="A116" s="108" t="s">
        <v>162</v>
      </c>
      <c r="B116" s="108"/>
      <c r="C116" s="108" t="s">
        <v>706</v>
      </c>
      <c r="D116" s="108" t="s">
        <v>568</v>
      </c>
      <c r="E116" s="135">
        <v>3.5828000000000002</v>
      </c>
      <c r="F116" s="108">
        <v>3.9131</v>
      </c>
      <c r="G116" s="103">
        <f t="shared" si="2"/>
        <v>0.33029999999999982</v>
      </c>
      <c r="H116" s="70"/>
      <c r="I116" s="113">
        <v>38.299999999999997</v>
      </c>
      <c r="J116" s="118"/>
      <c r="K116" s="133">
        <f t="shared" si="5"/>
        <v>0</v>
      </c>
    </row>
    <row r="117" spans="1:12" ht="16.5" thickBot="1" x14ac:dyDescent="0.3">
      <c r="A117" s="108" t="s">
        <v>163</v>
      </c>
      <c r="B117" s="108"/>
      <c r="C117" s="108" t="s">
        <v>707</v>
      </c>
      <c r="D117" s="108" t="s">
        <v>568</v>
      </c>
      <c r="E117" s="135">
        <v>8.6381999999999994</v>
      </c>
      <c r="F117" s="108">
        <v>8.6381999999999994</v>
      </c>
      <c r="G117" s="103">
        <f t="shared" si="2"/>
        <v>0</v>
      </c>
      <c r="H117" s="141">
        <f>0.005902*I117</f>
        <v>0.48101300000000002</v>
      </c>
      <c r="I117" s="113">
        <v>81.5</v>
      </c>
      <c r="J117" s="118"/>
      <c r="K117" s="133">
        <f t="shared" si="5"/>
        <v>0</v>
      </c>
    </row>
    <row r="118" spans="1:12" ht="16.5" thickBot="1" x14ac:dyDescent="0.3">
      <c r="A118" s="108" t="s">
        <v>164</v>
      </c>
      <c r="B118" s="108"/>
      <c r="C118" s="108" t="s">
        <v>708</v>
      </c>
      <c r="D118" s="108" t="s">
        <v>568</v>
      </c>
      <c r="E118" s="135">
        <v>9.6463000000000001</v>
      </c>
      <c r="F118" s="108">
        <v>10.3993</v>
      </c>
      <c r="G118" s="103">
        <f t="shared" si="2"/>
        <v>0.75300000000000011</v>
      </c>
      <c r="H118" s="70"/>
      <c r="I118" s="113">
        <v>86.1</v>
      </c>
      <c r="J118" s="118"/>
      <c r="K118" s="133">
        <f t="shared" si="5"/>
        <v>0</v>
      </c>
    </row>
    <row r="119" spans="1:12" ht="33" customHeight="1" thickBot="1" x14ac:dyDescent="0.3">
      <c r="A119" s="108" t="s">
        <v>165</v>
      </c>
      <c r="B119" s="108"/>
      <c r="C119" s="108" t="s">
        <v>709</v>
      </c>
      <c r="D119" s="108" t="s">
        <v>568</v>
      </c>
      <c r="E119" s="135">
        <v>3.7900999999999998</v>
      </c>
      <c r="F119" s="108">
        <v>4.0419</v>
      </c>
      <c r="G119" s="103">
        <f t="shared" si="2"/>
        <v>0.25180000000000025</v>
      </c>
      <c r="H119" s="70"/>
      <c r="I119" s="113">
        <v>38.4</v>
      </c>
      <c r="J119" s="118"/>
      <c r="K119" s="133">
        <f t="shared" si="5"/>
        <v>0</v>
      </c>
    </row>
    <row r="120" spans="1:12" ht="16.5" thickBot="1" x14ac:dyDescent="0.3">
      <c r="A120" s="108" t="s">
        <v>166</v>
      </c>
      <c r="B120" s="108"/>
      <c r="C120" s="108" t="s">
        <v>710</v>
      </c>
      <c r="D120" s="108" t="s">
        <v>568</v>
      </c>
      <c r="E120" s="135">
        <v>3.7852000000000001</v>
      </c>
      <c r="F120" s="108">
        <v>4.1391</v>
      </c>
      <c r="G120" s="103">
        <f t="shared" si="2"/>
        <v>0.35389999999999988</v>
      </c>
      <c r="H120" s="70"/>
      <c r="I120" s="113">
        <v>38.5</v>
      </c>
      <c r="J120" s="118"/>
      <c r="K120" s="133">
        <f t="shared" si="5"/>
        <v>0</v>
      </c>
    </row>
    <row r="121" spans="1:12" ht="16.5" thickBot="1" x14ac:dyDescent="0.3">
      <c r="A121" s="108" t="s">
        <v>167</v>
      </c>
      <c r="B121" s="108"/>
      <c r="C121" s="108" t="s">
        <v>711</v>
      </c>
      <c r="D121" s="108" t="s">
        <v>568</v>
      </c>
      <c r="E121" s="135">
        <v>4.5758000000000001</v>
      </c>
      <c r="F121" s="108">
        <v>4.7705000000000002</v>
      </c>
      <c r="G121" s="103">
        <f t="shared" si="2"/>
        <v>0.1947000000000001</v>
      </c>
      <c r="H121" s="70"/>
      <c r="I121" s="113">
        <v>38.299999999999997</v>
      </c>
      <c r="J121" s="118"/>
      <c r="K121" s="133">
        <f t="shared" si="5"/>
        <v>0</v>
      </c>
    </row>
    <row r="122" spans="1:12" ht="16.5" thickBot="1" x14ac:dyDescent="0.3">
      <c r="A122" s="108" t="s">
        <v>168</v>
      </c>
      <c r="B122" s="108"/>
      <c r="C122" s="108" t="s">
        <v>712</v>
      </c>
      <c r="D122" s="108" t="s">
        <v>568</v>
      </c>
      <c r="E122" s="135">
        <v>8.0411999999999999</v>
      </c>
      <c r="F122" s="108">
        <v>8.6232000000000006</v>
      </c>
      <c r="G122" s="103">
        <f t="shared" si="2"/>
        <v>0.58200000000000074</v>
      </c>
      <c r="H122" s="70"/>
      <c r="I122" s="113">
        <v>81.5</v>
      </c>
      <c r="J122" s="118"/>
      <c r="K122" s="133">
        <f t="shared" si="5"/>
        <v>0</v>
      </c>
    </row>
    <row r="123" spans="1:12" ht="16.5" thickBot="1" x14ac:dyDescent="0.3">
      <c r="A123" s="108" t="s">
        <v>169</v>
      </c>
      <c r="B123" s="108"/>
      <c r="C123" s="108" t="s">
        <v>713</v>
      </c>
      <c r="D123" s="108" t="s">
        <v>568</v>
      </c>
      <c r="E123" s="135">
        <v>7.0812999999999997</v>
      </c>
      <c r="F123" s="108">
        <v>8.2765000000000004</v>
      </c>
      <c r="G123" s="103">
        <f t="shared" si="2"/>
        <v>1.1952000000000007</v>
      </c>
      <c r="H123" s="70"/>
      <c r="I123" s="113">
        <v>86.2</v>
      </c>
      <c r="J123" s="118"/>
      <c r="K123" s="133">
        <f t="shared" si="5"/>
        <v>0</v>
      </c>
    </row>
    <row r="124" spans="1:12" ht="30.75" customHeight="1" thickBot="1" x14ac:dyDescent="0.3">
      <c r="A124" s="108" t="s">
        <v>170</v>
      </c>
      <c r="B124" s="108"/>
      <c r="C124" s="108" t="s">
        <v>714</v>
      </c>
      <c r="D124" s="108" t="s">
        <v>568</v>
      </c>
      <c r="E124" s="135">
        <v>4.1288999999999998</v>
      </c>
      <c r="F124" s="108">
        <v>4.1299000000000001</v>
      </c>
      <c r="G124" s="103">
        <f t="shared" si="2"/>
        <v>1.000000000000334E-3</v>
      </c>
      <c r="H124" s="70"/>
      <c r="I124" s="113">
        <v>38.299999999999997</v>
      </c>
      <c r="J124" s="118"/>
      <c r="K124" s="133">
        <f t="shared" si="5"/>
        <v>0</v>
      </c>
    </row>
    <row r="125" spans="1:12" ht="16.5" thickBot="1" x14ac:dyDescent="0.3">
      <c r="A125" s="108" t="s">
        <v>171</v>
      </c>
      <c r="B125" s="108"/>
      <c r="C125" s="108" t="s">
        <v>715</v>
      </c>
      <c r="D125" s="108" t="s">
        <v>568</v>
      </c>
      <c r="E125" s="135">
        <v>4.1311</v>
      </c>
      <c r="F125" s="108">
        <v>4.4717000000000002</v>
      </c>
      <c r="G125" s="103">
        <f t="shared" ref="G125:G184" si="7">F125-E125</f>
        <v>0.34060000000000024</v>
      </c>
      <c r="H125" s="70"/>
      <c r="I125" s="113">
        <v>38.4</v>
      </c>
      <c r="J125" s="118"/>
      <c r="K125" s="133">
        <f t="shared" si="5"/>
        <v>0</v>
      </c>
    </row>
    <row r="126" spans="1:12" ht="16.5" thickBot="1" x14ac:dyDescent="0.3">
      <c r="A126" s="108" t="s">
        <v>172</v>
      </c>
      <c r="B126" s="108"/>
      <c r="C126" s="108" t="s">
        <v>716</v>
      </c>
      <c r="D126" s="108" t="s">
        <v>568</v>
      </c>
      <c r="E126" s="135">
        <v>4.5446999999999997</v>
      </c>
      <c r="F126" s="108">
        <v>4.6467000000000001</v>
      </c>
      <c r="G126" s="103">
        <f t="shared" si="7"/>
        <v>0.10200000000000031</v>
      </c>
      <c r="H126" s="70"/>
      <c r="I126" s="113">
        <v>38.4</v>
      </c>
      <c r="J126" s="118"/>
      <c r="K126" s="133">
        <f t="shared" si="5"/>
        <v>0</v>
      </c>
    </row>
    <row r="127" spans="1:12" ht="25.5" customHeight="1" thickBot="1" x14ac:dyDescent="0.3">
      <c r="A127" s="77" t="s">
        <v>173</v>
      </c>
      <c r="B127" s="77"/>
      <c r="C127" s="77" t="s">
        <v>717</v>
      </c>
      <c r="D127" s="77" t="s">
        <v>568</v>
      </c>
      <c r="E127" s="77">
        <v>7.9946999999999999</v>
      </c>
      <c r="F127" s="77">
        <v>8.3870000000000005</v>
      </c>
      <c r="G127" s="103">
        <f t="shared" si="7"/>
        <v>0.39230000000000054</v>
      </c>
      <c r="H127" s="98"/>
      <c r="I127" s="113">
        <v>81.5</v>
      </c>
      <c r="J127" s="118"/>
      <c r="K127" s="133">
        <f t="shared" si="5"/>
        <v>0</v>
      </c>
    </row>
    <row r="128" spans="1:12" ht="25.5" customHeight="1" thickBot="1" x14ac:dyDescent="0.3">
      <c r="A128" s="138" t="s">
        <v>173</v>
      </c>
      <c r="B128" s="78"/>
      <c r="C128" s="138" t="s">
        <v>717</v>
      </c>
      <c r="D128" s="138" t="s">
        <v>568</v>
      </c>
      <c r="E128" s="138">
        <v>8.3870000000000005</v>
      </c>
      <c r="F128" s="138">
        <v>8.5724</v>
      </c>
      <c r="G128" s="103">
        <f t="shared" si="7"/>
        <v>0.18539999999999957</v>
      </c>
      <c r="H128" s="70"/>
      <c r="I128" s="137"/>
      <c r="J128" s="118"/>
      <c r="K128" s="133"/>
      <c r="L128" s="139">
        <v>44320</v>
      </c>
    </row>
    <row r="129" spans="1:12" ht="32.25" customHeight="1" thickBot="1" x14ac:dyDescent="0.3">
      <c r="A129" s="108" t="s">
        <v>174</v>
      </c>
      <c r="B129" s="108"/>
      <c r="C129" s="108" t="s">
        <v>718</v>
      </c>
      <c r="D129" s="108" t="s">
        <v>568</v>
      </c>
      <c r="E129" s="135">
        <v>8.0578000000000003</v>
      </c>
      <c r="F129" s="108">
        <v>8.6212</v>
      </c>
      <c r="G129" s="103">
        <f t="shared" si="7"/>
        <v>0.56339999999999968</v>
      </c>
      <c r="H129" s="70"/>
      <c r="I129" s="113">
        <v>86.1</v>
      </c>
      <c r="J129" s="118"/>
      <c r="K129" s="133">
        <f t="shared" si="5"/>
        <v>0</v>
      </c>
    </row>
    <row r="130" spans="1:12" ht="16.5" thickBot="1" x14ac:dyDescent="0.3">
      <c r="A130" s="108" t="s">
        <v>175</v>
      </c>
      <c r="B130" s="108"/>
      <c r="C130" s="108" t="s">
        <v>719</v>
      </c>
      <c r="D130" s="108" t="s">
        <v>568</v>
      </c>
      <c r="E130" s="135">
        <v>3.7648999999999999</v>
      </c>
      <c r="F130" s="108">
        <v>4.1060999999999996</v>
      </c>
      <c r="G130" s="103">
        <f t="shared" si="7"/>
        <v>0.34119999999999973</v>
      </c>
      <c r="H130" s="70"/>
      <c r="I130" s="113">
        <v>38.200000000000003</v>
      </c>
      <c r="J130" s="118"/>
      <c r="K130" s="133">
        <f t="shared" si="5"/>
        <v>0</v>
      </c>
    </row>
    <row r="131" spans="1:12" ht="16.5" thickBot="1" x14ac:dyDescent="0.3">
      <c r="A131" s="108" t="s">
        <v>176</v>
      </c>
      <c r="B131" s="108"/>
      <c r="C131" s="108" t="s">
        <v>720</v>
      </c>
      <c r="D131" s="108" t="s">
        <v>568</v>
      </c>
      <c r="E131" s="89">
        <v>0.26240000000000002</v>
      </c>
      <c r="F131" s="89">
        <v>0.28149999999999997</v>
      </c>
      <c r="G131" s="103">
        <f t="shared" si="7"/>
        <v>1.909999999999995E-2</v>
      </c>
      <c r="H131" s="70"/>
      <c r="I131" s="113">
        <v>38.4</v>
      </c>
      <c r="J131" s="118"/>
      <c r="K131" s="133">
        <f t="shared" si="5"/>
        <v>0</v>
      </c>
    </row>
    <row r="132" spans="1:12" ht="16.5" thickBot="1" x14ac:dyDescent="0.3">
      <c r="A132" s="108" t="s">
        <v>177</v>
      </c>
      <c r="B132" s="108"/>
      <c r="C132" s="108"/>
      <c r="D132" s="108"/>
      <c r="E132" s="135">
        <v>1.2303999999999999</v>
      </c>
      <c r="F132" s="108">
        <v>1.2303999999999999</v>
      </c>
      <c r="G132" s="103">
        <f t="shared" si="7"/>
        <v>0</v>
      </c>
      <c r="H132" s="141">
        <f>0.005902*I132</f>
        <v>0.22545640000000003</v>
      </c>
      <c r="I132" s="113">
        <v>38.200000000000003</v>
      </c>
      <c r="J132" s="118"/>
      <c r="K132" s="133">
        <f t="shared" si="5"/>
        <v>0</v>
      </c>
    </row>
    <row r="133" spans="1:12" ht="16.5" thickBot="1" x14ac:dyDescent="0.3">
      <c r="A133" s="77" t="s">
        <v>178</v>
      </c>
      <c r="B133" s="77"/>
      <c r="C133" s="77" t="s">
        <v>721</v>
      </c>
      <c r="D133" s="77" t="s">
        <v>568</v>
      </c>
      <c r="E133" s="77">
        <v>8.1120999999999999</v>
      </c>
      <c r="F133" s="77">
        <v>8.6492000000000004</v>
      </c>
      <c r="G133" s="103">
        <f t="shared" si="7"/>
        <v>0.53710000000000058</v>
      </c>
      <c r="H133" s="70"/>
      <c r="I133" s="113">
        <v>81.5</v>
      </c>
      <c r="J133" s="118"/>
      <c r="K133" s="133">
        <f t="shared" si="5"/>
        <v>0</v>
      </c>
    </row>
    <row r="134" spans="1:12" ht="16.5" thickBot="1" x14ac:dyDescent="0.3">
      <c r="A134" s="138" t="s">
        <v>178</v>
      </c>
      <c r="B134" s="138"/>
      <c r="C134" s="138" t="s">
        <v>721</v>
      </c>
      <c r="D134" s="138" t="s">
        <v>568</v>
      </c>
      <c r="E134" s="77">
        <v>8.6492000000000004</v>
      </c>
      <c r="F134" s="77">
        <v>8.6492000000000004</v>
      </c>
      <c r="G134" s="103">
        <f t="shared" si="7"/>
        <v>0</v>
      </c>
      <c r="H134" s="141">
        <f>0.005902*I134</f>
        <v>0</v>
      </c>
      <c r="I134" s="137"/>
      <c r="J134" s="118"/>
      <c r="K134" s="133"/>
      <c r="L134" s="139">
        <v>44327</v>
      </c>
    </row>
    <row r="135" spans="1:12" ht="15.95" customHeight="1" thickBot="1" x14ac:dyDescent="0.3">
      <c r="A135" s="108" t="s">
        <v>179</v>
      </c>
      <c r="B135" s="108"/>
      <c r="C135" s="108" t="s">
        <v>722</v>
      </c>
      <c r="D135" s="108" t="s">
        <v>568</v>
      </c>
      <c r="E135" s="135">
        <v>7.4786999999999999</v>
      </c>
      <c r="F135" s="108">
        <v>8.0495000000000001</v>
      </c>
      <c r="G135" s="103">
        <f t="shared" si="7"/>
        <v>0.5708000000000002</v>
      </c>
      <c r="H135" s="70"/>
      <c r="I135" s="113">
        <v>86.2</v>
      </c>
      <c r="J135" s="118"/>
      <c r="K135" s="133">
        <f t="shared" si="5"/>
        <v>0</v>
      </c>
    </row>
    <row r="136" spans="1:12" ht="15.95" customHeight="1" thickBot="1" x14ac:dyDescent="0.3">
      <c r="A136" s="108" t="s">
        <v>180</v>
      </c>
      <c r="B136" s="108"/>
      <c r="C136" s="108" t="s">
        <v>723</v>
      </c>
      <c r="D136" s="108" t="s">
        <v>568</v>
      </c>
      <c r="E136" s="135">
        <v>2.8767</v>
      </c>
      <c r="F136" s="108">
        <v>2.8767</v>
      </c>
      <c r="G136" s="103">
        <f t="shared" si="7"/>
        <v>0</v>
      </c>
      <c r="H136" s="141">
        <f t="shared" ref="H136:H138" si="8">0.005902*I136</f>
        <v>0.22486620000000002</v>
      </c>
      <c r="I136" s="113">
        <v>38.1</v>
      </c>
      <c r="J136" s="118"/>
      <c r="K136" s="133">
        <f t="shared" si="5"/>
        <v>0</v>
      </c>
    </row>
    <row r="137" spans="1:12" ht="15.95" customHeight="1" thickBot="1" x14ac:dyDescent="0.3">
      <c r="A137" s="108" t="s">
        <v>181</v>
      </c>
      <c r="B137" s="108"/>
      <c r="C137" s="108"/>
      <c r="D137" s="108"/>
      <c r="E137" s="135">
        <v>2.3294999999999999</v>
      </c>
      <c r="F137" s="108">
        <v>2.3294999999999999</v>
      </c>
      <c r="G137" s="103">
        <f t="shared" si="7"/>
        <v>0</v>
      </c>
      <c r="H137" s="141">
        <f t="shared" si="8"/>
        <v>0.22604659999999999</v>
      </c>
      <c r="I137" s="113">
        <v>38.299999999999997</v>
      </c>
      <c r="J137" s="118"/>
      <c r="K137" s="133">
        <f t="shared" si="5"/>
        <v>0</v>
      </c>
    </row>
    <row r="138" spans="1:12" ht="15.95" customHeight="1" thickBot="1" x14ac:dyDescent="0.3">
      <c r="A138" s="108" t="s">
        <v>182</v>
      </c>
      <c r="B138" s="108"/>
      <c r="C138" s="108" t="s">
        <v>724</v>
      </c>
      <c r="D138" s="108" t="s">
        <v>568</v>
      </c>
      <c r="E138" s="135">
        <v>3.9298000000000002</v>
      </c>
      <c r="F138" s="108">
        <v>3.9298000000000002</v>
      </c>
      <c r="G138" s="103">
        <f t="shared" si="7"/>
        <v>0</v>
      </c>
      <c r="H138" s="141">
        <f t="shared" si="8"/>
        <v>0.22545640000000003</v>
      </c>
      <c r="I138" s="113">
        <v>38.200000000000003</v>
      </c>
      <c r="J138" s="118"/>
      <c r="K138" s="133">
        <f t="shared" si="5"/>
        <v>0</v>
      </c>
    </row>
    <row r="139" spans="1:12" ht="15.95" customHeight="1" thickBot="1" x14ac:dyDescent="0.3">
      <c r="A139" s="108" t="s">
        <v>183</v>
      </c>
      <c r="B139" s="108"/>
      <c r="C139" s="108" t="s">
        <v>725</v>
      </c>
      <c r="D139" s="108" t="s">
        <v>568</v>
      </c>
      <c r="E139" s="135">
        <v>7.9137000000000004</v>
      </c>
      <c r="F139" s="108">
        <v>8.4341000000000008</v>
      </c>
      <c r="G139" s="103">
        <f t="shared" si="7"/>
        <v>0.52040000000000042</v>
      </c>
      <c r="H139" s="70"/>
      <c r="I139" s="113">
        <v>81.599999999999994</v>
      </c>
      <c r="J139" s="118"/>
      <c r="K139" s="133">
        <f t="shared" si="5"/>
        <v>0</v>
      </c>
    </row>
    <row r="140" spans="1:12" ht="15.95" customHeight="1" thickBot="1" x14ac:dyDescent="0.3">
      <c r="A140" s="108" t="s">
        <v>184</v>
      </c>
      <c r="B140" s="108"/>
      <c r="C140" s="108" t="s">
        <v>726</v>
      </c>
      <c r="D140" s="108" t="s">
        <v>568</v>
      </c>
      <c r="E140" s="135">
        <v>7.1430999999999996</v>
      </c>
      <c r="F140" s="108">
        <v>7.6988000000000003</v>
      </c>
      <c r="G140" s="103">
        <f t="shared" si="7"/>
        <v>0.55570000000000075</v>
      </c>
      <c r="H140" s="70"/>
      <c r="I140" s="56">
        <v>86</v>
      </c>
      <c r="J140" s="118"/>
      <c r="K140" s="133">
        <f t="shared" si="5"/>
        <v>0</v>
      </c>
    </row>
    <row r="141" spans="1:12" ht="15.95" customHeight="1" thickBot="1" x14ac:dyDescent="0.3">
      <c r="A141" s="108" t="s">
        <v>185</v>
      </c>
      <c r="B141" s="108"/>
      <c r="C141" s="108"/>
      <c r="D141" s="108"/>
      <c r="E141" s="135">
        <v>1.2730999999999999</v>
      </c>
      <c r="F141" s="108">
        <v>1.2730999999999999</v>
      </c>
      <c r="G141" s="103">
        <f t="shared" si="7"/>
        <v>0</v>
      </c>
      <c r="H141" s="141">
        <f>0.005902*I141</f>
        <v>0.22604659999999999</v>
      </c>
      <c r="I141" s="113">
        <v>38.299999999999997</v>
      </c>
      <c r="J141" s="118"/>
      <c r="K141" s="133">
        <f t="shared" si="5"/>
        <v>0</v>
      </c>
    </row>
    <row r="142" spans="1:12" ht="15.95" customHeight="1" thickBot="1" x14ac:dyDescent="0.3">
      <c r="A142" s="108" t="s">
        <v>186</v>
      </c>
      <c r="B142" s="108"/>
      <c r="C142" s="108" t="s">
        <v>727</v>
      </c>
      <c r="D142" s="108" t="s">
        <v>568</v>
      </c>
      <c r="E142" s="135">
        <v>3.9950999999999999</v>
      </c>
      <c r="F142" s="108">
        <v>4.3074000000000003</v>
      </c>
      <c r="G142" s="103">
        <f t="shared" si="7"/>
        <v>0.31230000000000047</v>
      </c>
      <c r="H142" s="70"/>
      <c r="I142" s="113">
        <v>38.299999999999997</v>
      </c>
      <c r="J142" s="118"/>
      <c r="K142" s="133">
        <f t="shared" si="5"/>
        <v>0</v>
      </c>
      <c r="L142" s="134">
        <f>K142*E536</f>
        <v>0</v>
      </c>
    </row>
    <row r="143" spans="1:12" ht="15.95" customHeight="1" thickBot="1" x14ac:dyDescent="0.3">
      <c r="A143" s="108" t="s">
        <v>187</v>
      </c>
      <c r="B143" s="108"/>
      <c r="C143" s="108" t="s">
        <v>728</v>
      </c>
      <c r="D143" s="108" t="s">
        <v>568</v>
      </c>
      <c r="E143" s="135">
        <v>4.3983999999999996</v>
      </c>
      <c r="F143" s="108">
        <v>4.7424999999999997</v>
      </c>
      <c r="G143" s="103">
        <f t="shared" si="7"/>
        <v>0.34410000000000007</v>
      </c>
      <c r="H143" s="70"/>
      <c r="I143" s="56">
        <v>38</v>
      </c>
      <c r="J143" s="118"/>
      <c r="K143" s="133">
        <f t="shared" si="5"/>
        <v>0</v>
      </c>
    </row>
    <row r="144" spans="1:12" ht="15.95" customHeight="1" thickBot="1" x14ac:dyDescent="0.3">
      <c r="A144" s="108" t="s">
        <v>188</v>
      </c>
      <c r="B144" s="108"/>
      <c r="C144" s="108" t="s">
        <v>729</v>
      </c>
      <c r="D144" s="108" t="s">
        <v>568</v>
      </c>
      <c r="E144" s="135">
        <v>8.1569000000000003</v>
      </c>
      <c r="F144" s="108">
        <v>8.6954999999999991</v>
      </c>
      <c r="G144" s="103">
        <f t="shared" si="7"/>
        <v>0.53859999999999886</v>
      </c>
      <c r="H144" s="70"/>
      <c r="I144" s="113">
        <v>81.400000000000006</v>
      </c>
      <c r="J144" s="118"/>
      <c r="K144" s="133">
        <f t="shared" si="5"/>
        <v>0</v>
      </c>
    </row>
    <row r="145" spans="1:11" ht="15.95" customHeight="1" thickBot="1" x14ac:dyDescent="0.3">
      <c r="A145" s="108" t="s">
        <v>189</v>
      </c>
      <c r="B145" s="108"/>
      <c r="C145" s="108" t="s">
        <v>730</v>
      </c>
      <c r="D145" s="108" t="s">
        <v>568</v>
      </c>
      <c r="E145" s="135">
        <v>8.109</v>
      </c>
      <c r="F145" s="108">
        <v>8.7425999999999995</v>
      </c>
      <c r="G145" s="103">
        <f t="shared" si="7"/>
        <v>0.6335999999999995</v>
      </c>
      <c r="H145" s="70"/>
      <c r="I145" s="113">
        <v>86.1</v>
      </c>
      <c r="J145" s="118"/>
      <c r="K145" s="133">
        <f t="shared" si="5"/>
        <v>0</v>
      </c>
    </row>
    <row r="146" spans="1:11" ht="15.95" customHeight="1" thickBot="1" x14ac:dyDescent="0.3">
      <c r="A146" s="108" t="s">
        <v>190</v>
      </c>
      <c r="B146" s="108"/>
      <c r="C146" s="108" t="s">
        <v>731</v>
      </c>
      <c r="D146" s="108" t="s">
        <v>568</v>
      </c>
      <c r="E146" s="135">
        <v>3.9771000000000001</v>
      </c>
      <c r="F146" s="108">
        <v>4.1120999999999999</v>
      </c>
      <c r="G146" s="103">
        <f t="shared" si="7"/>
        <v>0.13499999999999979</v>
      </c>
      <c r="H146" s="70"/>
      <c r="I146" s="56">
        <v>38</v>
      </c>
      <c r="J146" s="118"/>
      <c r="K146" s="133">
        <f t="shared" si="5"/>
        <v>0</v>
      </c>
    </row>
    <row r="147" spans="1:11" ht="15.95" customHeight="1" thickBot="1" x14ac:dyDescent="0.3">
      <c r="A147" s="108" t="s">
        <v>191</v>
      </c>
      <c r="B147" s="108"/>
      <c r="C147" s="108" t="s">
        <v>732</v>
      </c>
      <c r="D147" s="108" t="s">
        <v>568</v>
      </c>
      <c r="E147" s="135">
        <v>4.3414999999999999</v>
      </c>
      <c r="F147" s="108">
        <v>4.6523000000000003</v>
      </c>
      <c r="G147" s="103">
        <f t="shared" si="7"/>
        <v>0.31080000000000041</v>
      </c>
      <c r="H147" s="70"/>
      <c r="I147" s="113">
        <v>38.5</v>
      </c>
      <c r="J147" s="118"/>
      <c r="K147" s="133">
        <f t="shared" si="5"/>
        <v>0</v>
      </c>
    </row>
    <row r="148" spans="1:11" ht="15.95" customHeight="1" thickBot="1" x14ac:dyDescent="0.3">
      <c r="A148" s="108" t="s">
        <v>192</v>
      </c>
      <c r="B148" s="108"/>
      <c r="C148" s="108" t="s">
        <v>733</v>
      </c>
      <c r="D148" s="108" t="s">
        <v>568</v>
      </c>
      <c r="E148" s="135">
        <v>3.7545000000000002</v>
      </c>
      <c r="F148" s="108">
        <v>3.8860000000000001</v>
      </c>
      <c r="G148" s="103">
        <f t="shared" si="7"/>
        <v>0.13149999999999995</v>
      </c>
      <c r="H148" s="70"/>
      <c r="I148" s="56">
        <v>38</v>
      </c>
      <c r="J148" s="118"/>
      <c r="K148" s="133">
        <f t="shared" si="5"/>
        <v>0</v>
      </c>
    </row>
    <row r="149" spans="1:11" ht="15.95" customHeight="1" thickBot="1" x14ac:dyDescent="0.3">
      <c r="A149" s="108" t="s">
        <v>193</v>
      </c>
      <c r="B149" s="108"/>
      <c r="C149" s="108" t="s">
        <v>734</v>
      </c>
      <c r="D149" s="108" t="s">
        <v>568</v>
      </c>
      <c r="E149" s="135">
        <v>4.4638999999999998</v>
      </c>
      <c r="F149" s="108">
        <v>4.6763000000000003</v>
      </c>
      <c r="G149" s="103">
        <f t="shared" si="7"/>
        <v>0.21240000000000059</v>
      </c>
      <c r="H149" s="70"/>
      <c r="I149" s="113">
        <v>81.400000000000006</v>
      </c>
      <c r="J149" s="118"/>
      <c r="K149" s="133">
        <f t="shared" si="5"/>
        <v>0</v>
      </c>
    </row>
    <row r="150" spans="1:11" ht="16.5" thickBot="1" x14ac:dyDescent="0.3">
      <c r="A150" s="108" t="s">
        <v>194</v>
      </c>
      <c r="B150" s="108"/>
      <c r="C150" s="108" t="s">
        <v>735</v>
      </c>
      <c r="D150" s="108" t="s">
        <v>568</v>
      </c>
      <c r="E150" s="135">
        <v>8.0760000000000005</v>
      </c>
      <c r="F150" s="108">
        <v>8.6196999999999999</v>
      </c>
      <c r="G150" s="103">
        <f t="shared" si="7"/>
        <v>0.54369999999999941</v>
      </c>
      <c r="H150" s="70"/>
      <c r="I150" s="113">
        <v>85.7</v>
      </c>
      <c r="J150" s="118"/>
      <c r="K150" s="133">
        <f t="shared" si="5"/>
        <v>0</v>
      </c>
    </row>
    <row r="151" spans="1:11" ht="16.5" thickBot="1" x14ac:dyDescent="0.3">
      <c r="A151" s="108" t="s">
        <v>195</v>
      </c>
      <c r="B151" s="108"/>
      <c r="C151" s="108" t="s">
        <v>736</v>
      </c>
      <c r="D151" s="108" t="s">
        <v>568</v>
      </c>
      <c r="E151" s="135">
        <v>3.181</v>
      </c>
      <c r="F151" s="108">
        <v>3.2869000000000002</v>
      </c>
      <c r="G151" s="103">
        <f t="shared" si="7"/>
        <v>0.10590000000000011</v>
      </c>
      <c r="H151" s="70"/>
      <c r="I151" s="113">
        <v>38.1</v>
      </c>
      <c r="J151" s="118"/>
      <c r="K151" s="133">
        <f t="shared" si="5"/>
        <v>0</v>
      </c>
    </row>
    <row r="152" spans="1:11" ht="16.5" thickBot="1" x14ac:dyDescent="0.3">
      <c r="A152" s="108" t="s">
        <v>196</v>
      </c>
      <c r="B152" s="108"/>
      <c r="C152" s="108" t="s">
        <v>737</v>
      </c>
      <c r="D152" s="108" t="s">
        <v>568</v>
      </c>
      <c r="E152" s="135">
        <v>3.0326</v>
      </c>
      <c r="F152" s="108">
        <v>3.0326</v>
      </c>
      <c r="G152" s="103">
        <f t="shared" si="7"/>
        <v>0</v>
      </c>
      <c r="H152" s="141">
        <f>0.005902*I152</f>
        <v>0.2266368</v>
      </c>
      <c r="I152" s="113">
        <v>38.4</v>
      </c>
      <c r="J152" s="118"/>
      <c r="K152" s="133">
        <f t="shared" si="5"/>
        <v>0</v>
      </c>
    </row>
    <row r="153" spans="1:11" ht="16.5" thickBot="1" x14ac:dyDescent="0.3">
      <c r="A153" s="108" t="s">
        <v>197</v>
      </c>
      <c r="B153" s="108"/>
      <c r="C153" s="108" t="s">
        <v>738</v>
      </c>
      <c r="D153" s="108" t="s">
        <v>568</v>
      </c>
      <c r="E153" s="135">
        <v>4.3555999999999999</v>
      </c>
      <c r="F153" s="108">
        <v>4.6405000000000003</v>
      </c>
      <c r="G153" s="103">
        <f t="shared" si="7"/>
        <v>0.28490000000000038</v>
      </c>
      <c r="H153" s="70"/>
      <c r="I153" s="113">
        <v>38.299999999999997</v>
      </c>
      <c r="J153" s="118"/>
      <c r="K153" s="133">
        <f t="shared" si="5"/>
        <v>0</v>
      </c>
    </row>
    <row r="154" spans="1:11" ht="40.5" customHeight="1" thickBot="1" x14ac:dyDescent="0.3">
      <c r="A154" s="108" t="s">
        <v>198</v>
      </c>
      <c r="B154" s="108"/>
      <c r="C154" s="108" t="s">
        <v>739</v>
      </c>
      <c r="D154" s="108" t="s">
        <v>568</v>
      </c>
      <c r="E154" s="135">
        <v>8.1568000000000005</v>
      </c>
      <c r="F154" s="108">
        <v>8.6954999999999991</v>
      </c>
      <c r="G154" s="103">
        <f t="shared" si="7"/>
        <v>0.53869999999999862</v>
      </c>
      <c r="H154" s="70"/>
      <c r="I154" s="113">
        <v>81.5</v>
      </c>
      <c r="J154" s="118"/>
      <c r="K154" s="133">
        <f t="shared" si="5"/>
        <v>0</v>
      </c>
    </row>
    <row r="155" spans="1:11" ht="16.5" thickBot="1" x14ac:dyDescent="0.3">
      <c r="A155" s="108" t="s">
        <v>199</v>
      </c>
      <c r="B155" s="108"/>
      <c r="C155" s="108" t="s">
        <v>740</v>
      </c>
      <c r="D155" s="108" t="s">
        <v>568</v>
      </c>
      <c r="E155" s="135">
        <v>7.899</v>
      </c>
      <c r="F155" s="108">
        <v>8.4521999999999995</v>
      </c>
      <c r="G155" s="103">
        <f t="shared" si="7"/>
        <v>0.55319999999999947</v>
      </c>
      <c r="H155" s="70"/>
      <c r="I155" s="113">
        <v>85.7</v>
      </c>
      <c r="J155" s="118"/>
      <c r="K155" s="133">
        <f t="shared" si="5"/>
        <v>0</v>
      </c>
    </row>
    <row r="156" spans="1:11" ht="39" customHeight="1" thickBot="1" x14ac:dyDescent="0.3">
      <c r="A156" s="108" t="s">
        <v>200</v>
      </c>
      <c r="B156" s="108"/>
      <c r="C156" s="108" t="s">
        <v>741</v>
      </c>
      <c r="D156" s="108" t="s">
        <v>568</v>
      </c>
      <c r="E156" s="135">
        <v>3.8519999999999999</v>
      </c>
      <c r="F156" s="108">
        <v>4.1032999999999999</v>
      </c>
      <c r="G156" s="103">
        <f t="shared" si="7"/>
        <v>0.25130000000000008</v>
      </c>
      <c r="H156" s="70"/>
      <c r="I156" s="113">
        <v>37.799999999999997</v>
      </c>
      <c r="J156" s="118"/>
      <c r="K156" s="133">
        <f t="shared" si="5"/>
        <v>0</v>
      </c>
    </row>
    <row r="157" spans="1:11" ht="36.75" customHeight="1" thickBot="1" x14ac:dyDescent="0.3">
      <c r="A157" s="108" t="s">
        <v>201</v>
      </c>
      <c r="B157" s="108"/>
      <c r="C157" s="108" t="s">
        <v>742</v>
      </c>
      <c r="D157" s="108" t="s">
        <v>568</v>
      </c>
      <c r="E157" s="135">
        <v>4.3593999999999999</v>
      </c>
      <c r="F157" s="108">
        <v>4.7516999999999996</v>
      </c>
      <c r="G157" s="103">
        <f t="shared" si="7"/>
        <v>0.39229999999999965</v>
      </c>
      <c r="H157" s="70"/>
      <c r="I157" s="113">
        <v>38.5</v>
      </c>
      <c r="J157" s="118"/>
      <c r="K157" s="133">
        <f t="shared" ref="K157:K214" si="9">-J157</f>
        <v>0</v>
      </c>
    </row>
    <row r="158" spans="1:11" ht="16.5" thickBot="1" x14ac:dyDescent="0.3">
      <c r="A158" s="108" t="s">
        <v>202</v>
      </c>
      <c r="B158" s="108"/>
      <c r="C158" s="108" t="s">
        <v>743</v>
      </c>
      <c r="D158" s="108" t="s">
        <v>568</v>
      </c>
      <c r="E158" s="135">
        <v>4.1771000000000003</v>
      </c>
      <c r="F158" s="108">
        <v>4.4640000000000004</v>
      </c>
      <c r="G158" s="103">
        <f t="shared" si="7"/>
        <v>0.28690000000000015</v>
      </c>
      <c r="H158" s="70"/>
      <c r="I158" s="113">
        <v>38.200000000000003</v>
      </c>
      <c r="J158" s="118"/>
      <c r="K158" s="133">
        <f t="shared" si="9"/>
        <v>0</v>
      </c>
    </row>
    <row r="159" spans="1:11" ht="39" customHeight="1" thickBot="1" x14ac:dyDescent="0.3">
      <c r="A159" s="108" t="s">
        <v>203</v>
      </c>
      <c r="B159" s="108"/>
      <c r="C159" s="108" t="s">
        <v>744</v>
      </c>
      <c r="D159" s="108" t="s">
        <v>568</v>
      </c>
      <c r="E159" s="135">
        <v>6.1409000000000002</v>
      </c>
      <c r="F159" s="108">
        <v>6.5206999999999997</v>
      </c>
      <c r="G159" s="103">
        <f t="shared" si="7"/>
        <v>0.37979999999999947</v>
      </c>
      <c r="H159" s="70"/>
      <c r="I159" s="113">
        <v>81.400000000000006</v>
      </c>
      <c r="J159" s="118"/>
      <c r="K159" s="133">
        <f t="shared" si="9"/>
        <v>0</v>
      </c>
    </row>
    <row r="160" spans="1:11" ht="16.5" thickBot="1" x14ac:dyDescent="0.3">
      <c r="A160" s="108" t="s">
        <v>204</v>
      </c>
      <c r="B160" s="108"/>
      <c r="C160" s="108"/>
      <c r="D160" s="108"/>
      <c r="E160" s="135">
        <v>5.1313000000000004</v>
      </c>
      <c r="F160" s="108">
        <v>5.2596999999999996</v>
      </c>
      <c r="G160" s="103">
        <f t="shared" si="7"/>
        <v>0.12839999999999918</v>
      </c>
      <c r="H160" s="70"/>
      <c r="I160" s="113">
        <v>85.7</v>
      </c>
      <c r="J160" s="118"/>
      <c r="K160" s="133">
        <f t="shared" si="9"/>
        <v>0</v>
      </c>
    </row>
    <row r="161" spans="1:11" ht="16.5" thickBot="1" x14ac:dyDescent="0.3">
      <c r="A161" s="108" t="s">
        <v>205</v>
      </c>
      <c r="B161" s="108"/>
      <c r="C161" s="108" t="s">
        <v>745</v>
      </c>
      <c r="D161" s="108" t="s">
        <v>568</v>
      </c>
      <c r="E161" s="135">
        <v>3.3731</v>
      </c>
      <c r="F161" s="108">
        <v>3.6309</v>
      </c>
      <c r="G161" s="103">
        <f t="shared" si="7"/>
        <v>0.25780000000000003</v>
      </c>
      <c r="H161" s="70"/>
      <c r="I161" s="113">
        <v>38.4</v>
      </c>
      <c r="J161" s="118"/>
      <c r="K161" s="133">
        <f t="shared" si="9"/>
        <v>0</v>
      </c>
    </row>
    <row r="162" spans="1:11" ht="16.5" thickBot="1" x14ac:dyDescent="0.3">
      <c r="A162" s="108" t="s">
        <v>206</v>
      </c>
      <c r="B162" s="108"/>
      <c r="C162" s="108" t="s">
        <v>746</v>
      </c>
      <c r="D162" s="108" t="s">
        <v>568</v>
      </c>
      <c r="E162" s="135">
        <v>3.3896999999999999</v>
      </c>
      <c r="F162" s="108">
        <v>3.3896999999999999</v>
      </c>
      <c r="G162" s="103">
        <f t="shared" si="7"/>
        <v>0</v>
      </c>
      <c r="H162" s="141">
        <f>0.005902*I162</f>
        <v>0.2266368</v>
      </c>
      <c r="I162" s="113">
        <v>38.4</v>
      </c>
      <c r="J162" s="118"/>
      <c r="K162" s="133">
        <f t="shared" si="9"/>
        <v>0</v>
      </c>
    </row>
    <row r="163" spans="1:11" ht="16.5" thickBot="1" x14ac:dyDescent="0.3">
      <c r="A163" s="108" t="s">
        <v>207</v>
      </c>
      <c r="B163" s="108"/>
      <c r="C163" s="108" t="s">
        <v>747</v>
      </c>
      <c r="D163" s="108" t="s">
        <v>568</v>
      </c>
      <c r="E163" s="135">
        <v>3.9144999999999999</v>
      </c>
      <c r="F163" s="108">
        <v>4.1683000000000003</v>
      </c>
      <c r="G163" s="103">
        <f t="shared" si="7"/>
        <v>0.25380000000000047</v>
      </c>
      <c r="H163" s="70"/>
      <c r="I163" s="113">
        <v>38.5</v>
      </c>
      <c r="J163" s="118"/>
      <c r="K163" s="133">
        <f t="shared" si="9"/>
        <v>0</v>
      </c>
    </row>
    <row r="164" spans="1:11" ht="16.5" thickBot="1" x14ac:dyDescent="0.3">
      <c r="A164" s="108" t="s">
        <v>208</v>
      </c>
      <c r="B164" s="108"/>
      <c r="C164" s="108" t="s">
        <v>748</v>
      </c>
      <c r="D164" s="108" t="s">
        <v>568</v>
      </c>
      <c r="E164" s="135">
        <v>8.0357000000000003</v>
      </c>
      <c r="F164" s="108">
        <v>8.6210000000000004</v>
      </c>
      <c r="G164" s="103">
        <f t="shared" si="7"/>
        <v>0.58530000000000015</v>
      </c>
      <c r="H164" s="70"/>
      <c r="I164" s="113">
        <v>81.400000000000006</v>
      </c>
      <c r="J164" s="118"/>
      <c r="K164" s="133">
        <f t="shared" si="9"/>
        <v>0</v>
      </c>
    </row>
    <row r="165" spans="1:11" ht="15.95" customHeight="1" thickBot="1" x14ac:dyDescent="0.3">
      <c r="A165" s="108" t="s">
        <v>209</v>
      </c>
      <c r="B165" s="108"/>
      <c r="C165" s="108" t="s">
        <v>663</v>
      </c>
      <c r="D165" s="108" t="s">
        <v>568</v>
      </c>
      <c r="E165" s="135">
        <v>8.0667000000000009</v>
      </c>
      <c r="F165" s="108">
        <v>8.7474000000000007</v>
      </c>
      <c r="G165" s="103">
        <f t="shared" si="7"/>
        <v>0.68069999999999986</v>
      </c>
      <c r="H165" s="70"/>
      <c r="I165" s="113">
        <v>85.9</v>
      </c>
      <c r="J165" s="118"/>
      <c r="K165" s="133">
        <f t="shared" si="9"/>
        <v>0</v>
      </c>
    </row>
    <row r="166" spans="1:11" ht="15.95" customHeight="1" thickBot="1" x14ac:dyDescent="0.3">
      <c r="A166" s="108" t="s">
        <v>210</v>
      </c>
      <c r="B166" s="108"/>
      <c r="C166" s="108" t="s">
        <v>749</v>
      </c>
      <c r="D166" s="108" t="s">
        <v>568</v>
      </c>
      <c r="E166" s="135">
        <v>3.9146000000000001</v>
      </c>
      <c r="F166" s="108">
        <v>3.9146000000000001</v>
      </c>
      <c r="G166" s="103">
        <f t="shared" si="7"/>
        <v>0</v>
      </c>
      <c r="H166" s="141">
        <f t="shared" ref="H166:H167" si="10">0.005902*I166</f>
        <v>0.22368579999999999</v>
      </c>
      <c r="I166" s="113">
        <v>37.9</v>
      </c>
      <c r="J166" s="118"/>
      <c r="K166" s="133">
        <f t="shared" si="9"/>
        <v>0</v>
      </c>
    </row>
    <row r="167" spans="1:11" ht="15.95" customHeight="1" thickBot="1" x14ac:dyDescent="0.3">
      <c r="A167" s="108" t="s">
        <v>211</v>
      </c>
      <c r="B167" s="108"/>
      <c r="C167" s="108" t="s">
        <v>750</v>
      </c>
      <c r="D167" s="108" t="s">
        <v>568</v>
      </c>
      <c r="E167" s="135">
        <v>2.6463000000000001</v>
      </c>
      <c r="F167" s="108">
        <v>2.6463000000000001</v>
      </c>
      <c r="G167" s="103">
        <f t="shared" si="7"/>
        <v>0</v>
      </c>
      <c r="H167" s="141">
        <f t="shared" si="10"/>
        <v>0.2266368</v>
      </c>
      <c r="I167" s="113">
        <v>38.4</v>
      </c>
      <c r="J167" s="118"/>
      <c r="K167" s="133">
        <f t="shared" si="9"/>
        <v>0</v>
      </c>
    </row>
    <row r="168" spans="1:11" ht="15.95" customHeight="1" thickBot="1" x14ac:dyDescent="0.3">
      <c r="A168" s="108" t="s">
        <v>212</v>
      </c>
      <c r="B168" s="108"/>
      <c r="C168" s="108" t="s">
        <v>751</v>
      </c>
      <c r="D168" s="108" t="s">
        <v>568</v>
      </c>
      <c r="E168" s="135">
        <v>5.1066000000000003</v>
      </c>
      <c r="F168" s="108">
        <v>5.5754000000000001</v>
      </c>
      <c r="G168" s="103">
        <f t="shared" si="7"/>
        <v>0.46879999999999988</v>
      </c>
      <c r="H168" s="70"/>
      <c r="I168" s="113">
        <v>38.1</v>
      </c>
      <c r="J168" s="118"/>
      <c r="K168" s="133">
        <f t="shared" si="9"/>
        <v>0</v>
      </c>
    </row>
    <row r="169" spans="1:11" ht="15.95" customHeight="1" thickBot="1" x14ac:dyDescent="0.3">
      <c r="A169" s="108" t="s">
        <v>213</v>
      </c>
      <c r="B169" s="108"/>
      <c r="C169" s="108" t="s">
        <v>752</v>
      </c>
      <c r="D169" s="108" t="s">
        <v>568</v>
      </c>
      <c r="E169" s="135">
        <v>5.8003999999999998</v>
      </c>
      <c r="F169" s="108">
        <v>5.8003999999999998</v>
      </c>
      <c r="G169" s="103">
        <f t="shared" si="7"/>
        <v>0</v>
      </c>
      <c r="H169" s="141">
        <f>0.005902*I169</f>
        <v>0.48042280000000004</v>
      </c>
      <c r="I169" s="113">
        <v>81.400000000000006</v>
      </c>
      <c r="J169" s="118"/>
      <c r="K169" s="133">
        <f t="shared" si="9"/>
        <v>0</v>
      </c>
    </row>
    <row r="170" spans="1:11" ht="15.95" customHeight="1" thickBot="1" x14ac:dyDescent="0.3">
      <c r="A170" s="108" t="s">
        <v>214</v>
      </c>
      <c r="B170" s="108"/>
      <c r="C170" s="108" t="s">
        <v>753</v>
      </c>
      <c r="D170" s="108" t="s">
        <v>568</v>
      </c>
      <c r="E170" s="135">
        <v>7.6466000000000003</v>
      </c>
      <c r="F170" s="108">
        <v>7.9126000000000003</v>
      </c>
      <c r="G170" s="103">
        <f t="shared" si="7"/>
        <v>0.26600000000000001</v>
      </c>
      <c r="H170" s="70"/>
      <c r="I170" s="113">
        <v>85.8</v>
      </c>
      <c r="J170" s="118"/>
      <c r="K170" s="133">
        <f t="shared" si="9"/>
        <v>0</v>
      </c>
    </row>
    <row r="171" spans="1:11" ht="15.95" customHeight="1" thickBot="1" x14ac:dyDescent="0.3">
      <c r="A171" s="108" t="s">
        <v>215</v>
      </c>
      <c r="B171" s="108"/>
      <c r="C171" s="108" t="s">
        <v>754</v>
      </c>
      <c r="D171" s="108" t="s">
        <v>568</v>
      </c>
      <c r="E171" s="135">
        <v>4.0848000000000004</v>
      </c>
      <c r="F171" s="108">
        <v>4.4471999999999996</v>
      </c>
      <c r="G171" s="103">
        <f t="shared" si="7"/>
        <v>0.36239999999999917</v>
      </c>
      <c r="H171" s="70"/>
      <c r="I171" s="113">
        <v>37.799999999999997</v>
      </c>
      <c r="J171" s="118"/>
      <c r="K171" s="133">
        <f t="shared" si="9"/>
        <v>0</v>
      </c>
    </row>
    <row r="172" spans="1:11" ht="18" customHeight="1" thickBot="1" x14ac:dyDescent="0.3">
      <c r="A172" s="108" t="s">
        <v>216</v>
      </c>
      <c r="B172" s="108"/>
      <c r="C172" s="108"/>
      <c r="D172" s="108"/>
      <c r="E172" s="135">
        <v>3.2873000000000001</v>
      </c>
      <c r="F172" s="108">
        <v>3.6276000000000002</v>
      </c>
      <c r="G172" s="103">
        <f t="shared" si="7"/>
        <v>0.34030000000000005</v>
      </c>
      <c r="H172" s="70"/>
      <c r="I172" s="113">
        <v>38.4</v>
      </c>
      <c r="J172" s="118"/>
      <c r="K172" s="133">
        <f t="shared" si="9"/>
        <v>0</v>
      </c>
    </row>
    <row r="173" spans="1:11" ht="15.95" customHeight="1" thickBot="1" x14ac:dyDescent="0.3">
      <c r="A173" s="108" t="s">
        <v>217</v>
      </c>
      <c r="B173" s="108"/>
      <c r="C173" s="108" t="s">
        <v>755</v>
      </c>
      <c r="D173" s="108" t="s">
        <v>568</v>
      </c>
      <c r="E173" s="135">
        <v>2.6341000000000001</v>
      </c>
      <c r="F173" s="108">
        <v>2.6341000000000001</v>
      </c>
      <c r="G173" s="103">
        <f t="shared" si="7"/>
        <v>0</v>
      </c>
      <c r="H173" s="141">
        <f>0.005902*I173</f>
        <v>0.22486620000000002</v>
      </c>
      <c r="I173" s="113">
        <v>38.1</v>
      </c>
      <c r="J173" s="118"/>
      <c r="K173" s="133">
        <f t="shared" si="9"/>
        <v>0</v>
      </c>
    </row>
    <row r="174" spans="1:11" ht="15.95" customHeight="1" thickBot="1" x14ac:dyDescent="0.3">
      <c r="A174" s="108" t="s">
        <v>218</v>
      </c>
      <c r="B174" s="108"/>
      <c r="C174" s="108" t="s">
        <v>756</v>
      </c>
      <c r="D174" s="108" t="s">
        <v>568</v>
      </c>
      <c r="E174" s="135">
        <v>7.6528999999999998</v>
      </c>
      <c r="F174" s="108">
        <v>8.1171000000000006</v>
      </c>
      <c r="G174" s="103">
        <f t="shared" si="7"/>
        <v>0.46420000000000083</v>
      </c>
      <c r="H174" s="70"/>
      <c r="I174" s="113">
        <v>81.400000000000006</v>
      </c>
      <c r="J174" s="118"/>
      <c r="K174" s="133">
        <f t="shared" si="9"/>
        <v>0</v>
      </c>
    </row>
    <row r="175" spans="1:11" ht="15.95" customHeight="1" thickBot="1" x14ac:dyDescent="0.3">
      <c r="A175" s="108" t="s">
        <v>219</v>
      </c>
      <c r="B175" s="108"/>
      <c r="C175" s="108" t="s">
        <v>757</v>
      </c>
      <c r="D175" s="108" t="s">
        <v>568</v>
      </c>
      <c r="E175" s="135">
        <v>11.7782</v>
      </c>
      <c r="F175" s="108">
        <v>12.5479</v>
      </c>
      <c r="G175" s="103">
        <f t="shared" si="7"/>
        <v>0.76970000000000027</v>
      </c>
      <c r="H175" s="70"/>
      <c r="I175" s="113">
        <v>76.8</v>
      </c>
      <c r="J175" s="118"/>
      <c r="K175" s="133">
        <f t="shared" si="9"/>
        <v>0</v>
      </c>
    </row>
    <row r="176" spans="1:11" ht="15.95" customHeight="1" thickBot="1" x14ac:dyDescent="0.3">
      <c r="A176" s="108" t="s">
        <v>220</v>
      </c>
      <c r="B176" s="108"/>
      <c r="C176" s="108" t="s">
        <v>758</v>
      </c>
      <c r="D176" s="108" t="s">
        <v>568</v>
      </c>
      <c r="E176" s="135">
        <v>7.0454999999999997</v>
      </c>
      <c r="F176" s="108">
        <v>7.4828000000000001</v>
      </c>
      <c r="G176" s="103">
        <f t="shared" si="7"/>
        <v>0.43730000000000047</v>
      </c>
      <c r="H176" s="70"/>
      <c r="I176" s="113">
        <v>42.5</v>
      </c>
      <c r="J176" s="118"/>
      <c r="K176" s="133">
        <f t="shared" si="9"/>
        <v>0</v>
      </c>
    </row>
    <row r="177" spans="1:11" ht="15.95" customHeight="1" thickBot="1" x14ac:dyDescent="0.3">
      <c r="A177" s="108" t="s">
        <v>221</v>
      </c>
      <c r="B177" s="108"/>
      <c r="C177" s="108" t="s">
        <v>759</v>
      </c>
      <c r="D177" s="108" t="s">
        <v>568</v>
      </c>
      <c r="E177" s="135">
        <v>7.7008999999999999</v>
      </c>
      <c r="F177" s="108">
        <v>8.1883999999999997</v>
      </c>
      <c r="G177" s="103">
        <f t="shared" si="7"/>
        <v>0.48749999999999982</v>
      </c>
      <c r="H177" s="70"/>
      <c r="I177" s="113">
        <v>59.1</v>
      </c>
      <c r="J177" s="118"/>
      <c r="K177" s="133">
        <f t="shared" si="9"/>
        <v>0</v>
      </c>
    </row>
    <row r="178" spans="1:11" ht="30" customHeight="1" thickBot="1" x14ac:dyDescent="0.3">
      <c r="A178" s="108" t="s">
        <v>222</v>
      </c>
      <c r="B178" s="108"/>
      <c r="C178" s="108" t="s">
        <v>760</v>
      </c>
      <c r="D178" s="108" t="s">
        <v>568</v>
      </c>
      <c r="E178" s="135">
        <v>11.875500000000001</v>
      </c>
      <c r="F178" s="108">
        <v>12.4937</v>
      </c>
      <c r="G178" s="103">
        <f t="shared" si="7"/>
        <v>0.61819999999999986</v>
      </c>
      <c r="H178" s="70"/>
      <c r="I178" s="113">
        <v>87.6</v>
      </c>
      <c r="J178" s="118"/>
      <c r="K178" s="133">
        <f t="shared" si="9"/>
        <v>0</v>
      </c>
    </row>
    <row r="179" spans="1:11" ht="16.5" thickBot="1" x14ac:dyDescent="0.3">
      <c r="A179" s="108" t="s">
        <v>223</v>
      </c>
      <c r="B179" s="108"/>
      <c r="C179" s="108" t="s">
        <v>761</v>
      </c>
      <c r="D179" s="108" t="s">
        <v>568</v>
      </c>
      <c r="E179" s="135">
        <v>11.2883</v>
      </c>
      <c r="F179" s="108">
        <v>11.991300000000001</v>
      </c>
      <c r="G179" s="103">
        <f t="shared" si="7"/>
        <v>0.70300000000000118</v>
      </c>
      <c r="H179" s="70"/>
      <c r="I179" s="113">
        <v>81.400000000000006</v>
      </c>
      <c r="J179" s="118"/>
      <c r="K179" s="133">
        <f t="shared" si="9"/>
        <v>0</v>
      </c>
    </row>
    <row r="180" spans="1:11" ht="33" customHeight="1" thickBot="1" x14ac:dyDescent="0.3">
      <c r="A180" s="108" t="s">
        <v>224</v>
      </c>
      <c r="B180" s="108"/>
      <c r="C180" s="108" t="s">
        <v>762</v>
      </c>
      <c r="D180" s="108" t="s">
        <v>568</v>
      </c>
      <c r="E180" s="135">
        <v>6.9569999999999999</v>
      </c>
      <c r="F180" s="108">
        <v>7.3083999999999998</v>
      </c>
      <c r="G180" s="103">
        <f t="shared" si="7"/>
        <v>0.35139999999999993</v>
      </c>
      <c r="H180" s="70"/>
      <c r="I180" s="113">
        <v>60.8</v>
      </c>
      <c r="J180" s="118"/>
      <c r="K180" s="133">
        <f t="shared" si="9"/>
        <v>0</v>
      </c>
    </row>
    <row r="181" spans="1:11" ht="32.25" customHeight="1" thickBot="1" x14ac:dyDescent="0.3">
      <c r="A181" s="108" t="s">
        <v>225</v>
      </c>
      <c r="B181" s="108"/>
      <c r="C181" s="108" t="s">
        <v>763</v>
      </c>
      <c r="D181" s="108" t="s">
        <v>568</v>
      </c>
      <c r="E181" s="135">
        <v>6.5003000000000002</v>
      </c>
      <c r="F181" s="108">
        <v>6.5003000000000002</v>
      </c>
      <c r="G181" s="103">
        <f t="shared" si="7"/>
        <v>0</v>
      </c>
      <c r="H181" s="141">
        <f>0.005902*I181</f>
        <v>0.34644740000000002</v>
      </c>
      <c r="I181" s="113">
        <v>58.7</v>
      </c>
      <c r="J181" s="118"/>
      <c r="K181" s="133">
        <f t="shared" si="9"/>
        <v>0</v>
      </c>
    </row>
    <row r="182" spans="1:11" ht="16.5" thickBot="1" x14ac:dyDescent="0.3">
      <c r="A182" s="108" t="s">
        <v>226</v>
      </c>
      <c r="B182" s="108"/>
      <c r="C182" s="108" t="s">
        <v>764</v>
      </c>
      <c r="D182" s="108" t="s">
        <v>568</v>
      </c>
      <c r="E182" s="135">
        <v>11.469900000000001</v>
      </c>
      <c r="F182" s="108">
        <v>12.2247</v>
      </c>
      <c r="G182" s="103">
        <f t="shared" si="7"/>
        <v>0.75479999999999947</v>
      </c>
      <c r="H182" s="70"/>
      <c r="I182" s="113">
        <v>86.8</v>
      </c>
      <c r="J182" s="118"/>
      <c r="K182" s="133">
        <f t="shared" si="9"/>
        <v>0</v>
      </c>
    </row>
    <row r="183" spans="1:11" ht="16.5" thickBot="1" x14ac:dyDescent="0.3">
      <c r="A183" s="108" t="s">
        <v>227</v>
      </c>
      <c r="B183" s="108"/>
      <c r="C183" s="108" t="s">
        <v>765</v>
      </c>
      <c r="D183" s="108" t="s">
        <v>568</v>
      </c>
      <c r="E183" s="135">
        <v>9.6829999999999998</v>
      </c>
      <c r="F183" s="108">
        <v>10.354900000000001</v>
      </c>
      <c r="G183" s="103">
        <f t="shared" si="7"/>
        <v>0.67190000000000083</v>
      </c>
      <c r="H183" s="70"/>
      <c r="I183" s="113">
        <v>81.5</v>
      </c>
      <c r="J183" s="118"/>
      <c r="K183" s="133">
        <f t="shared" si="9"/>
        <v>0</v>
      </c>
    </row>
    <row r="184" spans="1:11" ht="16.5" thickBot="1" x14ac:dyDescent="0.3">
      <c r="A184" s="108" t="s">
        <v>228</v>
      </c>
      <c r="B184" s="108"/>
      <c r="C184" s="108" t="s">
        <v>766</v>
      </c>
      <c r="D184" s="108" t="s">
        <v>568</v>
      </c>
      <c r="E184" s="135">
        <v>6.1958000000000002</v>
      </c>
      <c r="F184" s="108">
        <v>6.1958000000000002</v>
      </c>
      <c r="G184" s="103">
        <f t="shared" si="7"/>
        <v>0</v>
      </c>
      <c r="H184" s="141">
        <f>0.005902*I184</f>
        <v>0.35943180000000002</v>
      </c>
      <c r="I184" s="113">
        <v>60.9</v>
      </c>
      <c r="J184" s="118"/>
      <c r="K184" s="133">
        <f t="shared" si="9"/>
        <v>0</v>
      </c>
    </row>
    <row r="185" spans="1:11" ht="16.5" thickBot="1" x14ac:dyDescent="0.3">
      <c r="A185" s="108" t="s">
        <v>229</v>
      </c>
      <c r="B185" s="108"/>
      <c r="C185" s="108" t="s">
        <v>767</v>
      </c>
      <c r="D185" s="108" t="s">
        <v>568</v>
      </c>
      <c r="E185" s="135">
        <v>5.0063000000000004</v>
      </c>
      <c r="F185" s="108">
        <v>5.3091999999999997</v>
      </c>
      <c r="G185" s="103">
        <f t="shared" ref="G185:G189" si="11">F185-E185</f>
        <v>0.30289999999999928</v>
      </c>
      <c r="H185" s="70"/>
      <c r="I185" s="113">
        <v>58.7</v>
      </c>
      <c r="J185" s="118"/>
      <c r="K185" s="133">
        <f t="shared" si="9"/>
        <v>0</v>
      </c>
    </row>
    <row r="186" spans="1:11" ht="32.25" customHeight="1" thickBot="1" x14ac:dyDescent="0.3">
      <c r="A186" s="108" t="s">
        <v>230</v>
      </c>
      <c r="B186" s="108"/>
      <c r="C186" s="108" t="s">
        <v>768</v>
      </c>
      <c r="D186" s="108" t="s">
        <v>568</v>
      </c>
      <c r="E186" s="135">
        <v>8.3251000000000008</v>
      </c>
      <c r="F186" s="108">
        <v>8.3510000000000009</v>
      </c>
      <c r="G186" s="103">
        <f t="shared" si="11"/>
        <v>2.5900000000000034E-2</v>
      </c>
      <c r="H186" s="70"/>
      <c r="I186" s="113">
        <v>86.8</v>
      </c>
      <c r="J186" s="118"/>
      <c r="K186" s="133">
        <f t="shared" si="9"/>
        <v>0</v>
      </c>
    </row>
    <row r="187" spans="1:11" ht="16.5" thickBot="1" x14ac:dyDescent="0.3">
      <c r="A187" s="108" t="s">
        <v>231</v>
      </c>
      <c r="B187" s="108"/>
      <c r="C187" s="108" t="s">
        <v>769</v>
      </c>
      <c r="D187" s="108" t="s">
        <v>568</v>
      </c>
      <c r="E187" s="135">
        <v>8.9623000000000008</v>
      </c>
      <c r="F187" s="108">
        <v>9.5312999999999999</v>
      </c>
      <c r="G187" s="103">
        <f t="shared" si="11"/>
        <v>0.56899999999999906</v>
      </c>
      <c r="H187" s="70"/>
      <c r="I187" s="113">
        <v>81.5</v>
      </c>
      <c r="J187" s="118"/>
      <c r="K187" s="133">
        <f t="shared" si="9"/>
        <v>0</v>
      </c>
    </row>
    <row r="188" spans="1:11" ht="33.75" customHeight="1" thickBot="1" x14ac:dyDescent="0.3">
      <c r="A188" s="108" t="s">
        <v>232</v>
      </c>
      <c r="B188" s="108"/>
      <c r="C188" s="108" t="s">
        <v>770</v>
      </c>
      <c r="D188" s="108" t="s">
        <v>568</v>
      </c>
      <c r="E188" s="135">
        <v>5.8762999999999996</v>
      </c>
      <c r="F188" s="108">
        <v>6.2443999999999997</v>
      </c>
      <c r="G188" s="103">
        <f t="shared" si="11"/>
        <v>0.36810000000000009</v>
      </c>
      <c r="H188" s="70"/>
      <c r="I188" s="113">
        <v>61.1</v>
      </c>
      <c r="J188" s="118"/>
      <c r="K188" s="133">
        <f t="shared" si="9"/>
        <v>0</v>
      </c>
    </row>
    <row r="189" spans="1:11" ht="16.5" thickBot="1" x14ac:dyDescent="0.3">
      <c r="A189" s="108" t="s">
        <v>233</v>
      </c>
      <c r="B189" s="108"/>
      <c r="C189" s="108"/>
      <c r="D189" s="108"/>
      <c r="E189" s="135"/>
      <c r="F189" s="108"/>
      <c r="G189" s="103">
        <f t="shared" si="11"/>
        <v>0</v>
      </c>
      <c r="H189" s="141">
        <f>0.005902*I189</f>
        <v>0.3470376</v>
      </c>
      <c r="I189" s="113">
        <v>58.8</v>
      </c>
      <c r="J189" s="118"/>
      <c r="K189" s="133">
        <f t="shared" si="9"/>
        <v>0</v>
      </c>
    </row>
    <row r="190" spans="1:11" ht="18" customHeight="1" thickBot="1" x14ac:dyDescent="0.3">
      <c r="A190" s="108" t="s">
        <v>234</v>
      </c>
      <c r="B190" s="108"/>
      <c r="C190" s="108" t="s">
        <v>771</v>
      </c>
      <c r="D190" s="108" t="s">
        <v>568</v>
      </c>
      <c r="E190" s="135">
        <v>8.5152000000000001</v>
      </c>
      <c r="F190" s="108">
        <v>9.0706000000000007</v>
      </c>
      <c r="G190" s="103">
        <f>F190-E190</f>
        <v>0.55540000000000056</v>
      </c>
      <c r="H190" s="70"/>
      <c r="I190" s="113">
        <v>86.9</v>
      </c>
      <c r="J190" s="118"/>
      <c r="K190" s="133">
        <f t="shared" si="9"/>
        <v>0</v>
      </c>
    </row>
    <row r="191" spans="1:11" ht="16.5" thickBot="1" x14ac:dyDescent="0.3">
      <c r="A191" s="108" t="s">
        <v>235</v>
      </c>
      <c r="B191" s="108"/>
      <c r="C191" s="108" t="s">
        <v>772</v>
      </c>
      <c r="D191" s="108" t="s">
        <v>568</v>
      </c>
      <c r="E191" s="135">
        <v>7.0331999999999999</v>
      </c>
      <c r="F191" s="108">
        <v>7.3814000000000002</v>
      </c>
      <c r="G191" s="103">
        <f t="shared" ref="G191:G251" si="12">F191-E191</f>
        <v>0.34820000000000029</v>
      </c>
      <c r="H191" s="70"/>
      <c r="I191" s="113">
        <v>81.599999999999994</v>
      </c>
      <c r="J191" s="118"/>
      <c r="K191" s="133">
        <f t="shared" si="9"/>
        <v>0</v>
      </c>
    </row>
    <row r="192" spans="1:11" ht="16.5" thickBot="1" x14ac:dyDescent="0.3">
      <c r="A192" s="108" t="s">
        <v>236</v>
      </c>
      <c r="B192" s="108"/>
      <c r="C192" s="108" t="s">
        <v>773</v>
      </c>
      <c r="D192" s="108" t="s">
        <v>568</v>
      </c>
      <c r="E192" s="135">
        <v>6.0587999999999997</v>
      </c>
      <c r="F192" s="108">
        <v>6.3925999999999998</v>
      </c>
      <c r="G192" s="103">
        <f t="shared" si="12"/>
        <v>0.3338000000000001</v>
      </c>
      <c r="H192" s="70"/>
      <c r="I192" s="113">
        <v>60.9</v>
      </c>
      <c r="J192" s="118"/>
      <c r="K192" s="133">
        <f t="shared" si="9"/>
        <v>0</v>
      </c>
    </row>
    <row r="193" spans="1:12" ht="16.5" thickBot="1" x14ac:dyDescent="0.3">
      <c r="A193" s="108" t="s">
        <v>237</v>
      </c>
      <c r="B193" s="108"/>
      <c r="C193" s="108" t="s">
        <v>774</v>
      </c>
      <c r="D193" s="108" t="s">
        <v>568</v>
      </c>
      <c r="E193" s="135">
        <v>5.9996</v>
      </c>
      <c r="F193" s="108">
        <v>6.37</v>
      </c>
      <c r="G193" s="103">
        <f t="shared" si="12"/>
        <v>0.37040000000000006</v>
      </c>
      <c r="H193" s="70"/>
      <c r="I193" s="113">
        <v>58.8</v>
      </c>
      <c r="J193" s="118"/>
      <c r="K193" s="133">
        <f t="shared" si="9"/>
        <v>0</v>
      </c>
      <c r="L193" s="134">
        <f>K193*E536</f>
        <v>0</v>
      </c>
    </row>
    <row r="194" spans="1:12" ht="15.95" customHeight="1" thickBot="1" x14ac:dyDescent="0.3">
      <c r="A194" s="108" t="s">
        <v>238</v>
      </c>
      <c r="B194" s="108"/>
      <c r="C194" s="108" t="s">
        <v>775</v>
      </c>
      <c r="D194" s="108" t="s">
        <v>568</v>
      </c>
      <c r="E194" s="135">
        <v>8.6097000000000001</v>
      </c>
      <c r="F194" s="108">
        <v>9.1838999999999995</v>
      </c>
      <c r="G194" s="103">
        <f t="shared" si="12"/>
        <v>0.57419999999999938</v>
      </c>
      <c r="H194" s="70"/>
      <c r="I194" s="113">
        <v>86.8</v>
      </c>
      <c r="J194" s="118"/>
      <c r="K194" s="133">
        <f t="shared" si="9"/>
        <v>0</v>
      </c>
    </row>
    <row r="195" spans="1:12" ht="15.95" customHeight="1" thickBot="1" x14ac:dyDescent="0.3">
      <c r="A195" s="108" t="s">
        <v>239</v>
      </c>
      <c r="B195" s="108"/>
      <c r="C195" s="108" t="s">
        <v>776</v>
      </c>
      <c r="D195" s="108" t="s">
        <v>568</v>
      </c>
      <c r="E195" s="135">
        <v>7.0770999999999997</v>
      </c>
      <c r="F195" s="108">
        <v>7.5709999999999997</v>
      </c>
      <c r="G195" s="103">
        <f t="shared" si="12"/>
        <v>0.49390000000000001</v>
      </c>
      <c r="H195" s="70"/>
      <c r="I195" s="113">
        <v>81.599999999999994</v>
      </c>
      <c r="J195" s="118"/>
      <c r="K195" s="133">
        <f t="shared" si="9"/>
        <v>0</v>
      </c>
    </row>
    <row r="196" spans="1:12" ht="15.95" customHeight="1" thickBot="1" x14ac:dyDescent="0.3">
      <c r="A196" s="108" t="s">
        <v>240</v>
      </c>
      <c r="B196" s="108"/>
      <c r="C196" s="108" t="s">
        <v>777</v>
      </c>
      <c r="D196" s="108" t="s">
        <v>568</v>
      </c>
      <c r="E196" s="135">
        <v>6.6590999999999996</v>
      </c>
      <c r="F196" s="108">
        <v>7.1637000000000004</v>
      </c>
      <c r="G196" s="103">
        <f t="shared" si="12"/>
        <v>0.50460000000000083</v>
      </c>
      <c r="H196" s="70"/>
      <c r="I196" s="113">
        <v>60.9</v>
      </c>
      <c r="J196" s="118"/>
      <c r="K196" s="133">
        <f t="shared" si="9"/>
        <v>0</v>
      </c>
    </row>
    <row r="197" spans="1:12" ht="15.95" customHeight="1" thickBot="1" x14ac:dyDescent="0.3">
      <c r="A197" s="108" t="s">
        <v>241</v>
      </c>
      <c r="B197" s="108"/>
      <c r="C197" s="108" t="s">
        <v>778</v>
      </c>
      <c r="D197" s="108" t="s">
        <v>568</v>
      </c>
      <c r="E197" s="135">
        <v>4.7</v>
      </c>
      <c r="F197" s="108">
        <v>4.8731</v>
      </c>
      <c r="G197" s="103">
        <f t="shared" si="12"/>
        <v>0.17309999999999981</v>
      </c>
      <c r="H197" s="70"/>
      <c r="I197" s="113">
        <v>58.8</v>
      </c>
      <c r="J197" s="118"/>
      <c r="K197" s="133">
        <f t="shared" si="9"/>
        <v>0</v>
      </c>
    </row>
    <row r="198" spans="1:12" ht="15.95" customHeight="1" thickBot="1" x14ac:dyDescent="0.3">
      <c r="A198" s="108" t="s">
        <v>242</v>
      </c>
      <c r="B198" s="108"/>
      <c r="C198" s="108" t="s">
        <v>779</v>
      </c>
      <c r="D198" s="108" t="s">
        <v>568</v>
      </c>
      <c r="E198" s="135">
        <v>7.8570000000000002</v>
      </c>
      <c r="F198" s="108">
        <v>7.8570000000000002</v>
      </c>
      <c r="G198" s="103">
        <f t="shared" si="12"/>
        <v>0</v>
      </c>
      <c r="H198" s="141">
        <f>0.005902*I198</f>
        <v>0.51229360000000002</v>
      </c>
      <c r="I198" s="113">
        <v>86.8</v>
      </c>
      <c r="J198" s="118"/>
      <c r="K198" s="133">
        <f t="shared" si="9"/>
        <v>0</v>
      </c>
    </row>
    <row r="199" spans="1:12" ht="15.95" customHeight="1" thickBot="1" x14ac:dyDescent="0.3">
      <c r="A199" s="108" t="s">
        <v>243</v>
      </c>
      <c r="B199" s="108"/>
      <c r="C199" s="108" t="s">
        <v>780</v>
      </c>
      <c r="D199" s="108" t="s">
        <v>568</v>
      </c>
      <c r="E199" s="135">
        <v>9.7714999999999996</v>
      </c>
      <c r="F199" s="108">
        <v>9.8096999999999994</v>
      </c>
      <c r="G199" s="103">
        <f t="shared" si="12"/>
        <v>3.819999999999979E-2</v>
      </c>
      <c r="H199" s="70"/>
      <c r="I199" s="113">
        <v>81.3</v>
      </c>
      <c r="J199" s="118"/>
      <c r="K199" s="133">
        <f t="shared" si="9"/>
        <v>0</v>
      </c>
    </row>
    <row r="200" spans="1:12" ht="15.95" customHeight="1" thickBot="1" x14ac:dyDescent="0.3">
      <c r="A200" s="108" t="s">
        <v>244</v>
      </c>
      <c r="B200" s="108"/>
      <c r="C200" s="108" t="s">
        <v>781</v>
      </c>
      <c r="D200" s="108" t="s">
        <v>568</v>
      </c>
      <c r="E200" s="135">
        <v>4.7601000000000004</v>
      </c>
      <c r="F200" s="108">
        <v>4.9519000000000002</v>
      </c>
      <c r="G200" s="103">
        <f t="shared" si="12"/>
        <v>0.19179999999999975</v>
      </c>
      <c r="H200" s="70"/>
      <c r="I200" s="113">
        <v>60.6</v>
      </c>
      <c r="J200" s="118"/>
      <c r="K200" s="133">
        <f t="shared" si="9"/>
        <v>0</v>
      </c>
    </row>
    <row r="201" spans="1:12" ht="15.95" customHeight="1" thickBot="1" x14ac:dyDescent="0.3">
      <c r="A201" s="108" t="s">
        <v>245</v>
      </c>
      <c r="B201" s="108"/>
      <c r="C201" s="108" t="s">
        <v>782</v>
      </c>
      <c r="D201" s="108" t="s">
        <v>568</v>
      </c>
      <c r="E201" s="135">
        <v>4.6414999999999997</v>
      </c>
      <c r="F201" s="108">
        <v>4.6414999999999997</v>
      </c>
      <c r="G201" s="103">
        <f t="shared" si="12"/>
        <v>0</v>
      </c>
      <c r="H201" s="141">
        <f>0.005902*I201</f>
        <v>0.34526699999999999</v>
      </c>
      <c r="I201" s="113">
        <v>58.5</v>
      </c>
      <c r="J201" s="118"/>
      <c r="K201" s="133">
        <f t="shared" si="9"/>
        <v>0</v>
      </c>
    </row>
    <row r="202" spans="1:12" ht="15.95" customHeight="1" thickBot="1" x14ac:dyDescent="0.3">
      <c r="A202" s="108" t="s">
        <v>246</v>
      </c>
      <c r="B202" s="108"/>
      <c r="C202" s="108" t="s">
        <v>783</v>
      </c>
      <c r="D202" s="108" t="s">
        <v>568</v>
      </c>
      <c r="E202" s="135">
        <v>8.9707000000000008</v>
      </c>
      <c r="F202" s="108">
        <v>9.6441999999999997</v>
      </c>
      <c r="G202" s="103">
        <f t="shared" si="12"/>
        <v>0.67349999999999888</v>
      </c>
      <c r="H202" s="70"/>
      <c r="I202" s="57">
        <v>86.7</v>
      </c>
      <c r="J202" s="118"/>
      <c r="K202" s="133">
        <f t="shared" si="9"/>
        <v>0</v>
      </c>
    </row>
    <row r="203" spans="1:12" ht="15.95" customHeight="1" thickBot="1" x14ac:dyDescent="0.3">
      <c r="A203" s="108" t="s">
        <v>247</v>
      </c>
      <c r="B203" s="108"/>
      <c r="C203" s="108" t="s">
        <v>784</v>
      </c>
      <c r="D203" s="108" t="s">
        <v>568</v>
      </c>
      <c r="E203" s="135">
        <v>8.1493000000000002</v>
      </c>
      <c r="F203" s="108">
        <v>8.1493000000000002</v>
      </c>
      <c r="G203" s="103">
        <f t="shared" si="12"/>
        <v>0</v>
      </c>
      <c r="H203" s="141">
        <f>0.005902*I203</f>
        <v>0.4798326</v>
      </c>
      <c r="I203" s="113">
        <v>81.3</v>
      </c>
      <c r="J203" s="118"/>
      <c r="K203" s="133">
        <f t="shared" si="9"/>
        <v>0</v>
      </c>
    </row>
    <row r="204" spans="1:12" ht="15.95" customHeight="1" thickBot="1" x14ac:dyDescent="0.3">
      <c r="A204" s="108" t="s">
        <v>248</v>
      </c>
      <c r="B204" s="108"/>
      <c r="C204" s="108" t="s">
        <v>785</v>
      </c>
      <c r="D204" s="108" t="s">
        <v>568</v>
      </c>
      <c r="E204" s="135">
        <v>7.5618999999999996</v>
      </c>
      <c r="F204" s="108">
        <v>8.1265000000000001</v>
      </c>
      <c r="G204" s="103">
        <f t="shared" si="12"/>
        <v>0.56460000000000043</v>
      </c>
      <c r="H204" s="70"/>
      <c r="I204" s="113">
        <v>60.7</v>
      </c>
      <c r="J204" s="118"/>
      <c r="K204" s="133">
        <f t="shared" si="9"/>
        <v>0</v>
      </c>
    </row>
    <row r="205" spans="1:12" ht="15.95" customHeight="1" thickBot="1" x14ac:dyDescent="0.3">
      <c r="A205" s="108" t="s">
        <v>249</v>
      </c>
      <c r="B205" s="108"/>
      <c r="C205" s="108" t="s">
        <v>786</v>
      </c>
      <c r="D205" s="108" t="s">
        <v>568</v>
      </c>
      <c r="E205" s="135">
        <v>5.8840000000000003</v>
      </c>
      <c r="F205" s="108">
        <v>5.8840000000000003</v>
      </c>
      <c r="G205" s="103">
        <f t="shared" si="12"/>
        <v>0</v>
      </c>
      <c r="H205" s="141">
        <f>0.005902*I205</f>
        <v>0.34526699999999999</v>
      </c>
      <c r="I205" s="113">
        <v>58.5</v>
      </c>
      <c r="J205" s="118"/>
      <c r="K205" s="133">
        <f t="shared" si="9"/>
        <v>0</v>
      </c>
    </row>
    <row r="206" spans="1:12" ht="15.95" customHeight="1" thickBot="1" x14ac:dyDescent="0.3">
      <c r="A206" s="108" t="s">
        <v>250</v>
      </c>
      <c r="B206" s="108"/>
      <c r="C206" s="108" t="s">
        <v>787</v>
      </c>
      <c r="D206" s="108" t="s">
        <v>568</v>
      </c>
      <c r="E206" s="135">
        <v>7.1440999999999999</v>
      </c>
      <c r="F206" s="108">
        <v>7.1894999999999998</v>
      </c>
      <c r="G206" s="103">
        <f t="shared" si="12"/>
        <v>4.5399999999999885E-2</v>
      </c>
      <c r="H206" s="70"/>
      <c r="I206" s="113">
        <v>86.8</v>
      </c>
      <c r="J206" s="118"/>
      <c r="K206" s="133">
        <f t="shared" si="9"/>
        <v>0</v>
      </c>
    </row>
    <row r="207" spans="1:12" ht="15.95" customHeight="1" thickBot="1" x14ac:dyDescent="0.3">
      <c r="A207" s="108" t="s">
        <v>251</v>
      </c>
      <c r="B207" s="108"/>
      <c r="C207" s="108" t="s">
        <v>788</v>
      </c>
      <c r="D207" s="108" t="s">
        <v>568</v>
      </c>
      <c r="E207" s="135">
        <v>9.7505000000000006</v>
      </c>
      <c r="F207" s="108">
        <v>10.3462</v>
      </c>
      <c r="G207" s="103">
        <f t="shared" si="12"/>
        <v>0.59569999999999901</v>
      </c>
      <c r="H207" s="70"/>
      <c r="I207" s="113">
        <v>81.2</v>
      </c>
      <c r="J207" s="118"/>
      <c r="K207" s="133">
        <f t="shared" si="9"/>
        <v>0</v>
      </c>
    </row>
    <row r="208" spans="1:12" ht="15.95" customHeight="1" thickBot="1" x14ac:dyDescent="0.3">
      <c r="A208" s="108" t="s">
        <v>252</v>
      </c>
      <c r="B208" s="108"/>
      <c r="C208" s="108"/>
      <c r="D208" s="108"/>
      <c r="E208" s="135">
        <v>4.4939</v>
      </c>
      <c r="F208" s="108">
        <v>4.4939</v>
      </c>
      <c r="G208" s="103">
        <f t="shared" si="12"/>
        <v>0</v>
      </c>
      <c r="H208" s="141">
        <f>0.005902*I208</f>
        <v>0.35707100000000003</v>
      </c>
      <c r="I208" s="113">
        <v>60.5</v>
      </c>
      <c r="J208" s="118"/>
      <c r="K208" s="133">
        <f t="shared" si="9"/>
        <v>0</v>
      </c>
    </row>
    <row r="209" spans="1:11" ht="15.95" customHeight="1" thickBot="1" x14ac:dyDescent="0.3">
      <c r="A209" s="108" t="s">
        <v>253</v>
      </c>
      <c r="B209" s="108"/>
      <c r="C209" s="108" t="s">
        <v>789</v>
      </c>
      <c r="D209" s="108" t="s">
        <v>568</v>
      </c>
      <c r="E209" s="135">
        <v>6.4646999999999997</v>
      </c>
      <c r="F209" s="108">
        <v>6.9874999999999998</v>
      </c>
      <c r="G209" s="103">
        <f t="shared" si="12"/>
        <v>0.52280000000000015</v>
      </c>
      <c r="H209" s="70"/>
      <c r="I209" s="113">
        <v>58.4</v>
      </c>
      <c r="J209" s="118"/>
      <c r="K209" s="133">
        <f t="shared" si="9"/>
        <v>0</v>
      </c>
    </row>
    <row r="210" spans="1:11" ht="15.95" customHeight="1" thickBot="1" x14ac:dyDescent="0.3">
      <c r="A210" s="108" t="s">
        <v>254</v>
      </c>
      <c r="B210" s="108"/>
      <c r="C210" s="108" t="s">
        <v>790</v>
      </c>
      <c r="D210" s="108" t="s">
        <v>568</v>
      </c>
      <c r="E210" s="135">
        <v>8.1483000000000008</v>
      </c>
      <c r="F210" s="108">
        <v>8.1483000000000008</v>
      </c>
      <c r="G210" s="103">
        <f t="shared" si="12"/>
        <v>0</v>
      </c>
      <c r="H210" s="141">
        <f t="shared" ref="H210:H212" si="13">0.005902*I210</f>
        <v>0.51406419999999997</v>
      </c>
      <c r="I210" s="113">
        <v>87.1</v>
      </c>
      <c r="J210" s="118"/>
      <c r="K210" s="133">
        <f t="shared" si="9"/>
        <v>0</v>
      </c>
    </row>
    <row r="211" spans="1:11" ht="15.95" customHeight="1" thickBot="1" x14ac:dyDescent="0.3">
      <c r="A211" s="108" t="s">
        <v>255</v>
      </c>
      <c r="B211" s="108"/>
      <c r="C211" s="108" t="s">
        <v>791</v>
      </c>
      <c r="D211" s="108" t="s">
        <v>568</v>
      </c>
      <c r="E211" s="135">
        <v>5.3701999999999996</v>
      </c>
      <c r="F211" s="108">
        <v>5.3701999999999996</v>
      </c>
      <c r="G211" s="103">
        <f t="shared" si="12"/>
        <v>0</v>
      </c>
      <c r="H211" s="141">
        <f t="shared" si="13"/>
        <v>0.47924240000000001</v>
      </c>
      <c r="I211" s="113">
        <v>81.2</v>
      </c>
      <c r="J211" s="118"/>
      <c r="K211" s="133">
        <f t="shared" si="9"/>
        <v>0</v>
      </c>
    </row>
    <row r="212" spans="1:11" ht="15.95" customHeight="1" thickBot="1" x14ac:dyDescent="0.3">
      <c r="A212" s="108" t="s">
        <v>256</v>
      </c>
      <c r="B212" s="108"/>
      <c r="C212" s="108" t="s">
        <v>792</v>
      </c>
      <c r="D212" s="108" t="s">
        <v>568</v>
      </c>
      <c r="E212" s="135">
        <v>4.2781000000000002</v>
      </c>
      <c r="F212" s="108">
        <v>4.2781000000000002</v>
      </c>
      <c r="G212" s="103">
        <f t="shared" si="12"/>
        <v>0</v>
      </c>
      <c r="H212" s="141">
        <f t="shared" si="13"/>
        <v>0.35766120000000001</v>
      </c>
      <c r="I212" s="113">
        <v>60.6</v>
      </c>
      <c r="J212" s="118"/>
      <c r="K212" s="133">
        <f t="shared" si="9"/>
        <v>0</v>
      </c>
    </row>
    <row r="213" spans="1:11" ht="15.95" customHeight="1" thickBot="1" x14ac:dyDescent="0.3">
      <c r="A213" s="108" t="s">
        <v>257</v>
      </c>
      <c r="B213" s="108"/>
      <c r="C213" s="108" t="s">
        <v>793</v>
      </c>
      <c r="D213" s="108" t="s">
        <v>568</v>
      </c>
      <c r="E213" s="135">
        <v>6.1924000000000001</v>
      </c>
      <c r="F213" s="108">
        <v>6.6649000000000003</v>
      </c>
      <c r="G213" s="103">
        <f t="shared" si="12"/>
        <v>0.47250000000000014</v>
      </c>
      <c r="H213" s="70"/>
      <c r="I213" s="113">
        <v>58.5</v>
      </c>
      <c r="J213" s="118"/>
      <c r="K213" s="133">
        <f t="shared" si="9"/>
        <v>0</v>
      </c>
    </row>
    <row r="214" spans="1:11" ht="15.95" customHeight="1" thickBot="1" x14ac:dyDescent="0.3">
      <c r="A214" s="108" t="s">
        <v>258</v>
      </c>
      <c r="B214" s="108"/>
      <c r="C214" s="108" t="s">
        <v>794</v>
      </c>
      <c r="D214" s="108" t="s">
        <v>568</v>
      </c>
      <c r="E214" s="135">
        <v>11.4236</v>
      </c>
      <c r="F214" s="108">
        <v>12.4869</v>
      </c>
      <c r="G214" s="103">
        <f t="shared" si="12"/>
        <v>1.0632999999999999</v>
      </c>
      <c r="H214" s="70"/>
      <c r="I214" s="113">
        <v>86.7</v>
      </c>
      <c r="J214" s="118"/>
      <c r="K214" s="133">
        <f t="shared" si="9"/>
        <v>0</v>
      </c>
    </row>
    <row r="215" spans="1:11" ht="15.95" customHeight="1" thickBot="1" x14ac:dyDescent="0.3">
      <c r="A215" s="108" t="s">
        <v>259</v>
      </c>
      <c r="B215" s="108"/>
      <c r="C215" s="108" t="s">
        <v>795</v>
      </c>
      <c r="D215" s="108" t="s">
        <v>568</v>
      </c>
      <c r="E215" s="135">
        <v>6.1281999999999996</v>
      </c>
      <c r="F215" s="108">
        <v>6.1281999999999996</v>
      </c>
      <c r="G215" s="103">
        <f t="shared" si="12"/>
        <v>0</v>
      </c>
      <c r="H215" s="141">
        <f t="shared" ref="H215:H219" si="14">0.005902*I215</f>
        <v>0.4798326</v>
      </c>
      <c r="I215" s="113">
        <v>81.3</v>
      </c>
      <c r="J215" s="118"/>
      <c r="K215" s="133">
        <f t="shared" ref="K215:K274" si="15">-J215</f>
        <v>0</v>
      </c>
    </row>
    <row r="216" spans="1:11" ht="15.95" customHeight="1" thickBot="1" x14ac:dyDescent="0.3">
      <c r="A216" s="108" t="s">
        <v>260</v>
      </c>
      <c r="B216" s="108"/>
      <c r="C216" s="108" t="s">
        <v>796</v>
      </c>
      <c r="D216" s="108" t="s">
        <v>568</v>
      </c>
      <c r="E216" s="135">
        <v>3.9563000000000001</v>
      </c>
      <c r="F216" s="108">
        <v>3.9563000000000001</v>
      </c>
      <c r="G216" s="103">
        <f t="shared" si="12"/>
        <v>0</v>
      </c>
      <c r="H216" s="141">
        <f t="shared" si="14"/>
        <v>0.35707100000000003</v>
      </c>
      <c r="I216" s="113">
        <v>60.5</v>
      </c>
      <c r="J216" s="118"/>
      <c r="K216" s="133">
        <f t="shared" si="15"/>
        <v>0</v>
      </c>
    </row>
    <row r="217" spans="1:11" ht="15.95" customHeight="1" thickBot="1" x14ac:dyDescent="0.3">
      <c r="A217" s="108" t="s">
        <v>261</v>
      </c>
      <c r="B217" s="108"/>
      <c r="C217" s="108"/>
      <c r="D217" s="108"/>
      <c r="E217" s="135">
        <v>4.8449</v>
      </c>
      <c r="F217" s="108">
        <v>4.8449</v>
      </c>
      <c r="G217" s="103">
        <f t="shared" si="12"/>
        <v>0</v>
      </c>
      <c r="H217" s="141">
        <f t="shared" si="14"/>
        <v>0.34526699999999999</v>
      </c>
      <c r="I217" s="113">
        <v>58.5</v>
      </c>
      <c r="J217" s="118"/>
      <c r="K217" s="133">
        <f t="shared" si="15"/>
        <v>0</v>
      </c>
    </row>
    <row r="218" spans="1:11" ht="15.95" customHeight="1" thickBot="1" x14ac:dyDescent="0.3">
      <c r="A218" s="108" t="s">
        <v>262</v>
      </c>
      <c r="B218" s="108"/>
      <c r="C218" s="108" t="s">
        <v>797</v>
      </c>
      <c r="D218" s="108" t="s">
        <v>568</v>
      </c>
      <c r="E218" s="135">
        <v>8.1394000000000002</v>
      </c>
      <c r="F218" s="108">
        <v>8.1394000000000002</v>
      </c>
      <c r="G218" s="103">
        <f t="shared" si="12"/>
        <v>0</v>
      </c>
      <c r="H218" s="141">
        <f t="shared" si="14"/>
        <v>0.51170340000000003</v>
      </c>
      <c r="I218" s="113">
        <v>86.7</v>
      </c>
      <c r="J218" s="118"/>
      <c r="K218" s="133">
        <f t="shared" si="15"/>
        <v>0</v>
      </c>
    </row>
    <row r="219" spans="1:11" ht="15.95" customHeight="1" thickBot="1" x14ac:dyDescent="0.3">
      <c r="A219" s="108" t="s">
        <v>263</v>
      </c>
      <c r="B219" s="108"/>
      <c r="C219" s="108" t="s">
        <v>798</v>
      </c>
      <c r="D219" s="108" t="s">
        <v>568</v>
      </c>
      <c r="E219" s="135">
        <v>6.4725000000000001</v>
      </c>
      <c r="F219" s="108">
        <v>6.4725000000000001</v>
      </c>
      <c r="G219" s="103">
        <f t="shared" si="12"/>
        <v>0</v>
      </c>
      <c r="H219" s="141">
        <f t="shared" si="14"/>
        <v>0.47924240000000001</v>
      </c>
      <c r="I219" s="113">
        <v>81.2</v>
      </c>
      <c r="J219" s="118"/>
      <c r="K219" s="133">
        <f t="shared" si="15"/>
        <v>0</v>
      </c>
    </row>
    <row r="220" spans="1:11" ht="15.95" customHeight="1" thickBot="1" x14ac:dyDescent="0.3">
      <c r="A220" s="108" t="s">
        <v>264</v>
      </c>
      <c r="B220" s="108"/>
      <c r="C220" s="108" t="s">
        <v>799</v>
      </c>
      <c r="D220" s="108" t="s">
        <v>568</v>
      </c>
      <c r="E220" s="135">
        <v>4.7336999999999998</v>
      </c>
      <c r="F220" s="108">
        <v>5.0819999999999999</v>
      </c>
      <c r="G220" s="103">
        <f t="shared" si="12"/>
        <v>0.34830000000000005</v>
      </c>
      <c r="H220" s="70"/>
      <c r="I220" s="113">
        <v>60.5</v>
      </c>
      <c r="J220" s="118"/>
      <c r="K220" s="133">
        <f t="shared" si="15"/>
        <v>0</v>
      </c>
    </row>
    <row r="221" spans="1:11" ht="15.95" customHeight="1" thickBot="1" x14ac:dyDescent="0.3">
      <c r="A221" s="108" t="s">
        <v>265</v>
      </c>
      <c r="B221" s="108"/>
      <c r="C221" s="108"/>
      <c r="D221" s="108"/>
      <c r="E221" s="135">
        <v>2.8332000000000002</v>
      </c>
      <c r="F221" s="108">
        <v>2.8349000000000002</v>
      </c>
      <c r="G221" s="103">
        <f t="shared" si="12"/>
        <v>1.7000000000000348E-3</v>
      </c>
      <c r="H221" s="70"/>
      <c r="I221" s="113">
        <v>58.4</v>
      </c>
      <c r="J221" s="118"/>
      <c r="K221" s="133">
        <f t="shared" si="15"/>
        <v>0</v>
      </c>
    </row>
    <row r="222" spans="1:11" ht="15.95" customHeight="1" thickBot="1" x14ac:dyDescent="0.3">
      <c r="A222" s="108" t="s">
        <v>266</v>
      </c>
      <c r="B222" s="108"/>
      <c r="C222" s="108" t="s">
        <v>800</v>
      </c>
      <c r="D222" s="108" t="s">
        <v>568</v>
      </c>
      <c r="E222" s="135">
        <v>8.7561</v>
      </c>
      <c r="F222" s="108">
        <v>8.7561</v>
      </c>
      <c r="G222" s="103">
        <f t="shared" si="12"/>
        <v>0</v>
      </c>
      <c r="H222" s="141">
        <f>0.005902*I222</f>
        <v>0.51111319999999993</v>
      </c>
      <c r="I222" s="113">
        <v>86.6</v>
      </c>
      <c r="J222" s="118"/>
      <c r="K222" s="133">
        <f t="shared" si="15"/>
        <v>0</v>
      </c>
    </row>
    <row r="223" spans="1:11" ht="15.95" customHeight="1" thickBot="1" x14ac:dyDescent="0.3">
      <c r="A223" s="108" t="s">
        <v>267</v>
      </c>
      <c r="B223" s="108"/>
      <c r="C223" s="108" t="s">
        <v>801</v>
      </c>
      <c r="D223" s="108" t="s">
        <v>568</v>
      </c>
      <c r="E223" s="135">
        <v>8.3003999999999998</v>
      </c>
      <c r="F223" s="108">
        <v>8.7655100000000008</v>
      </c>
      <c r="G223" s="103">
        <f t="shared" si="12"/>
        <v>0.46511000000000102</v>
      </c>
      <c r="H223" s="70"/>
      <c r="I223" s="113">
        <v>81.2</v>
      </c>
      <c r="J223" s="118"/>
      <c r="K223" s="133">
        <f t="shared" si="15"/>
        <v>0</v>
      </c>
    </row>
    <row r="224" spans="1:11" ht="16.5" thickBot="1" x14ac:dyDescent="0.3">
      <c r="A224" s="108" t="s">
        <v>268</v>
      </c>
      <c r="B224" s="108"/>
      <c r="C224" s="108" t="s">
        <v>802</v>
      </c>
      <c r="D224" s="108" t="s">
        <v>568</v>
      </c>
      <c r="E224" s="135">
        <v>7.1761999999999997</v>
      </c>
      <c r="F224" s="108">
        <v>7.6432000000000002</v>
      </c>
      <c r="G224" s="103">
        <f t="shared" si="12"/>
        <v>0.46700000000000053</v>
      </c>
      <c r="H224" s="70"/>
      <c r="I224" s="113">
        <v>60.7</v>
      </c>
      <c r="J224" s="118"/>
      <c r="K224" s="133">
        <f t="shared" si="15"/>
        <v>0</v>
      </c>
    </row>
    <row r="225" spans="1:11" ht="16.5" thickBot="1" x14ac:dyDescent="0.3">
      <c r="A225" s="108" t="s">
        <v>269</v>
      </c>
      <c r="B225" s="108"/>
      <c r="C225" s="108"/>
      <c r="D225" s="108"/>
      <c r="E225" s="135">
        <v>4.0336999999999996</v>
      </c>
      <c r="F225" s="108">
        <v>4.2732999999999999</v>
      </c>
      <c r="G225" s="103">
        <f t="shared" si="12"/>
        <v>0.23960000000000026</v>
      </c>
      <c r="H225" s="70"/>
      <c r="I225" s="113">
        <v>58.5</v>
      </c>
      <c r="J225" s="118"/>
      <c r="K225" s="133">
        <f t="shared" si="15"/>
        <v>0</v>
      </c>
    </row>
    <row r="226" spans="1:11" ht="16.5" thickBot="1" x14ac:dyDescent="0.3">
      <c r="A226" s="108" t="s">
        <v>270</v>
      </c>
      <c r="B226" s="108"/>
      <c r="C226" s="108" t="s">
        <v>803</v>
      </c>
      <c r="D226" s="108" t="s">
        <v>568</v>
      </c>
      <c r="E226" s="135">
        <v>9.7712000000000003</v>
      </c>
      <c r="F226" s="108">
        <v>10.414300000000001</v>
      </c>
      <c r="G226" s="103">
        <f t="shared" si="12"/>
        <v>0.64310000000000045</v>
      </c>
      <c r="H226" s="70"/>
      <c r="I226" s="113">
        <v>86.7</v>
      </c>
      <c r="J226" s="118"/>
      <c r="K226" s="133">
        <f t="shared" si="15"/>
        <v>0</v>
      </c>
    </row>
    <row r="227" spans="1:11" ht="16.5" thickBot="1" x14ac:dyDescent="0.3">
      <c r="A227" s="108" t="s">
        <v>271</v>
      </c>
      <c r="B227" s="108"/>
      <c r="C227" s="108" t="s">
        <v>804</v>
      </c>
      <c r="D227" s="108" t="s">
        <v>568</v>
      </c>
      <c r="E227" s="135">
        <v>4.6140999999999996</v>
      </c>
      <c r="F227" s="108">
        <v>4.6140999999999996</v>
      </c>
      <c r="G227" s="103">
        <f t="shared" si="12"/>
        <v>0</v>
      </c>
      <c r="H227" s="141">
        <f t="shared" ref="H227:H229" si="16">0.005902*I227</f>
        <v>0.4798326</v>
      </c>
      <c r="I227" s="113">
        <v>81.3</v>
      </c>
      <c r="J227" s="118"/>
      <c r="K227" s="133">
        <f t="shared" si="15"/>
        <v>0</v>
      </c>
    </row>
    <row r="228" spans="1:11" ht="16.5" thickBot="1" x14ac:dyDescent="0.3">
      <c r="A228" s="108" t="s">
        <v>272</v>
      </c>
      <c r="B228" s="108"/>
      <c r="C228" s="108"/>
      <c r="D228" s="108"/>
      <c r="E228" s="135">
        <v>2.8639000000000001</v>
      </c>
      <c r="F228" s="108">
        <v>2.8639000000000001</v>
      </c>
      <c r="G228" s="103">
        <f t="shared" si="12"/>
        <v>0</v>
      </c>
      <c r="H228" s="141">
        <f t="shared" si="16"/>
        <v>0.35766120000000001</v>
      </c>
      <c r="I228" s="113">
        <v>60.6</v>
      </c>
      <c r="J228" s="118"/>
      <c r="K228" s="133">
        <f t="shared" si="15"/>
        <v>0</v>
      </c>
    </row>
    <row r="229" spans="1:11" ht="16.5" thickBot="1" x14ac:dyDescent="0.3">
      <c r="A229" s="108" t="s">
        <v>273</v>
      </c>
      <c r="B229" s="108"/>
      <c r="C229" s="108" t="s">
        <v>805</v>
      </c>
      <c r="D229" s="108" t="s">
        <v>568</v>
      </c>
      <c r="E229" s="135">
        <v>3.1977000000000002</v>
      </c>
      <c r="F229" s="108">
        <v>3.1977000000000002</v>
      </c>
      <c r="G229" s="103">
        <f t="shared" si="12"/>
        <v>0</v>
      </c>
      <c r="H229" s="141">
        <f t="shared" si="16"/>
        <v>0.34467680000000001</v>
      </c>
      <c r="I229" s="113">
        <v>58.4</v>
      </c>
      <c r="J229" s="118"/>
      <c r="K229" s="133">
        <f t="shared" si="15"/>
        <v>0</v>
      </c>
    </row>
    <row r="230" spans="1:11" ht="16.5" thickBot="1" x14ac:dyDescent="0.3">
      <c r="A230" s="108" t="s">
        <v>274</v>
      </c>
      <c r="B230" s="108"/>
      <c r="C230" s="108" t="s">
        <v>806</v>
      </c>
      <c r="D230" s="108" t="s">
        <v>568</v>
      </c>
      <c r="E230" s="135">
        <v>6.6504000000000003</v>
      </c>
      <c r="F230" s="108">
        <v>6.8022999999999998</v>
      </c>
      <c r="G230" s="103">
        <f t="shared" si="12"/>
        <v>0.15189999999999948</v>
      </c>
      <c r="H230" s="70"/>
      <c r="I230" s="113">
        <v>86.6</v>
      </c>
      <c r="J230" s="118"/>
      <c r="K230" s="133">
        <f t="shared" si="15"/>
        <v>0</v>
      </c>
    </row>
    <row r="231" spans="1:11" ht="16.5" thickBot="1" x14ac:dyDescent="0.3">
      <c r="A231" s="108" t="s">
        <v>275</v>
      </c>
      <c r="B231" s="108"/>
      <c r="C231" s="108" t="s">
        <v>807</v>
      </c>
      <c r="D231" s="108" t="s">
        <v>568</v>
      </c>
      <c r="E231" s="135">
        <v>9.0116999999999994</v>
      </c>
      <c r="F231" s="108">
        <v>9.6297999999999995</v>
      </c>
      <c r="G231" s="103">
        <f t="shared" si="12"/>
        <v>0.61810000000000009</v>
      </c>
      <c r="H231" s="70"/>
      <c r="I231" s="113">
        <v>81.2</v>
      </c>
      <c r="J231" s="118">
        <v>-1.266</v>
      </c>
      <c r="K231" s="133">
        <f t="shared" si="15"/>
        <v>1.266</v>
      </c>
    </row>
    <row r="232" spans="1:11" ht="16.5" thickBot="1" x14ac:dyDescent="0.3">
      <c r="A232" s="108" t="s">
        <v>276</v>
      </c>
      <c r="B232" s="108"/>
      <c r="C232" s="108"/>
      <c r="D232" s="108"/>
      <c r="E232" s="135">
        <v>4.2565</v>
      </c>
      <c r="F232" s="108">
        <v>4.2565</v>
      </c>
      <c r="G232" s="103">
        <f t="shared" si="12"/>
        <v>0</v>
      </c>
      <c r="H232" s="141">
        <f>0.005902*I232</f>
        <v>0.35884159999999998</v>
      </c>
      <c r="I232" s="113">
        <v>60.8</v>
      </c>
      <c r="J232" s="118"/>
      <c r="K232" s="133">
        <f t="shared" si="15"/>
        <v>0</v>
      </c>
    </row>
    <row r="233" spans="1:11" ht="16.5" thickBot="1" x14ac:dyDescent="0.3">
      <c r="A233" s="108" t="s">
        <v>277</v>
      </c>
      <c r="B233" s="108"/>
      <c r="C233" s="108" t="s">
        <v>808</v>
      </c>
      <c r="D233" s="108" t="s">
        <v>568</v>
      </c>
      <c r="E233" s="135">
        <v>6.6314000000000002</v>
      </c>
      <c r="F233" s="108">
        <v>7.0212000000000003</v>
      </c>
      <c r="G233" s="103">
        <f t="shared" si="12"/>
        <v>0.38980000000000015</v>
      </c>
      <c r="H233" s="70"/>
      <c r="I233" s="113">
        <v>58.7</v>
      </c>
      <c r="J233" s="118"/>
      <c r="K233" s="133">
        <f t="shared" si="15"/>
        <v>0</v>
      </c>
    </row>
    <row r="234" spans="1:11" ht="16.5" thickBot="1" x14ac:dyDescent="0.3">
      <c r="A234" s="108" t="s">
        <v>278</v>
      </c>
      <c r="B234" s="108"/>
      <c r="C234" s="108" t="s">
        <v>809</v>
      </c>
      <c r="D234" s="108" t="s">
        <v>568</v>
      </c>
      <c r="E234" s="135">
        <v>10.3712</v>
      </c>
      <c r="F234" s="108">
        <v>10.9956</v>
      </c>
      <c r="G234" s="103">
        <f t="shared" si="12"/>
        <v>0.62439999999999962</v>
      </c>
      <c r="H234" s="70"/>
      <c r="I234" s="113">
        <v>86.5</v>
      </c>
      <c r="J234" s="118"/>
      <c r="K234" s="133">
        <f t="shared" si="15"/>
        <v>0</v>
      </c>
    </row>
    <row r="235" spans="1:11" ht="16.5" thickBot="1" x14ac:dyDescent="0.3">
      <c r="A235" s="108" t="s">
        <v>279</v>
      </c>
      <c r="B235" s="108"/>
      <c r="C235" s="108" t="s">
        <v>810</v>
      </c>
      <c r="D235" s="108" t="s">
        <v>568</v>
      </c>
      <c r="E235" s="135">
        <v>3.1913</v>
      </c>
      <c r="F235" s="108">
        <v>3.4464999999999999</v>
      </c>
      <c r="G235" s="103">
        <f t="shared" si="12"/>
        <v>0.25519999999999987</v>
      </c>
      <c r="H235" s="70"/>
      <c r="I235" s="113">
        <v>61.7</v>
      </c>
      <c r="J235" s="118"/>
      <c r="K235" s="133">
        <f t="shared" si="15"/>
        <v>0</v>
      </c>
    </row>
    <row r="236" spans="1:11" ht="16.5" thickBot="1" x14ac:dyDescent="0.3">
      <c r="A236" s="108" t="s">
        <v>280</v>
      </c>
      <c r="B236" s="108"/>
      <c r="C236" s="108" t="s">
        <v>811</v>
      </c>
      <c r="D236" s="108" t="s">
        <v>568</v>
      </c>
      <c r="E236" s="135">
        <v>5.0320999999999998</v>
      </c>
      <c r="F236" s="108">
        <v>5.3680000000000003</v>
      </c>
      <c r="G236" s="103">
        <f t="shared" si="12"/>
        <v>0.33590000000000053</v>
      </c>
      <c r="H236" s="70"/>
      <c r="I236" s="113">
        <v>46.7</v>
      </c>
      <c r="J236" s="118"/>
      <c r="K236" s="133">
        <f t="shared" si="15"/>
        <v>0</v>
      </c>
    </row>
    <row r="237" spans="1:11" ht="16.5" thickBot="1" x14ac:dyDescent="0.3">
      <c r="A237" s="108" t="s">
        <v>281</v>
      </c>
      <c r="B237" s="108"/>
      <c r="C237" s="108" t="s">
        <v>812</v>
      </c>
      <c r="D237" s="108" t="s">
        <v>568</v>
      </c>
      <c r="E237" s="135">
        <v>6.3269000000000002</v>
      </c>
      <c r="F237" s="108">
        <v>6.8013000000000003</v>
      </c>
      <c r="G237" s="103">
        <f t="shared" si="12"/>
        <v>0.47440000000000015</v>
      </c>
      <c r="H237" s="70"/>
      <c r="I237" s="113">
        <v>48.4</v>
      </c>
      <c r="J237" s="118"/>
      <c r="K237" s="133">
        <f t="shared" si="15"/>
        <v>0</v>
      </c>
    </row>
    <row r="238" spans="1:11" ht="16.5" thickBot="1" x14ac:dyDescent="0.3">
      <c r="A238" s="108" t="s">
        <v>282</v>
      </c>
      <c r="B238" s="108"/>
      <c r="C238" s="108" t="s">
        <v>813</v>
      </c>
      <c r="D238" s="108" t="s">
        <v>568</v>
      </c>
      <c r="E238" s="135">
        <v>7.4410999999999996</v>
      </c>
      <c r="F238" s="108">
        <v>8.0169999999999995</v>
      </c>
      <c r="G238" s="103">
        <f t="shared" si="12"/>
        <v>0.57589999999999986</v>
      </c>
      <c r="H238" s="70"/>
      <c r="I238" s="113">
        <v>63.2</v>
      </c>
      <c r="J238" s="118"/>
      <c r="K238" s="133">
        <f t="shared" si="15"/>
        <v>0</v>
      </c>
    </row>
    <row r="239" spans="1:11" ht="16.5" thickBot="1" x14ac:dyDescent="0.3">
      <c r="A239" s="108" t="s">
        <v>283</v>
      </c>
      <c r="B239" s="108"/>
      <c r="C239" s="108" t="s">
        <v>814</v>
      </c>
      <c r="D239" s="108" t="s">
        <v>568</v>
      </c>
      <c r="E239" s="135">
        <v>6.2313999999999998</v>
      </c>
      <c r="F239" s="108">
        <v>6.7522000000000002</v>
      </c>
      <c r="G239" s="103">
        <f t="shared" si="12"/>
        <v>0.52080000000000037</v>
      </c>
      <c r="H239" s="70"/>
      <c r="I239" s="113">
        <v>60.1</v>
      </c>
      <c r="J239" s="118"/>
      <c r="K239" s="133">
        <f t="shared" si="15"/>
        <v>0</v>
      </c>
    </row>
    <row r="240" spans="1:11" ht="15.95" customHeight="1" thickBot="1" x14ac:dyDescent="0.3">
      <c r="A240" s="108" t="s">
        <v>284</v>
      </c>
      <c r="B240" s="108"/>
      <c r="C240" s="108" t="s">
        <v>815</v>
      </c>
      <c r="D240" s="108" t="s">
        <v>568</v>
      </c>
      <c r="E240" s="135">
        <v>6.8832000000000004</v>
      </c>
      <c r="F240" s="108">
        <v>7.3689999999999998</v>
      </c>
      <c r="G240" s="103">
        <f t="shared" si="12"/>
        <v>0.48579999999999934</v>
      </c>
      <c r="H240" s="70"/>
      <c r="I240" s="113">
        <v>61.4</v>
      </c>
      <c r="J240" s="118"/>
      <c r="K240" s="133">
        <f t="shared" si="15"/>
        <v>0</v>
      </c>
    </row>
    <row r="241" spans="1:11" ht="15.95" customHeight="1" thickBot="1" x14ac:dyDescent="0.3">
      <c r="A241" s="108" t="s">
        <v>285</v>
      </c>
      <c r="B241" s="108"/>
      <c r="C241" s="108" t="s">
        <v>816</v>
      </c>
      <c r="D241" s="108" t="s">
        <v>568</v>
      </c>
      <c r="E241" s="135">
        <v>4.9732000000000003</v>
      </c>
      <c r="F241" s="108">
        <v>5.2995000000000001</v>
      </c>
      <c r="G241" s="103">
        <f t="shared" si="12"/>
        <v>0.32629999999999981</v>
      </c>
      <c r="H241" s="70"/>
      <c r="I241" s="113">
        <v>46.5</v>
      </c>
      <c r="J241" s="118"/>
      <c r="K241" s="133">
        <f t="shared" si="15"/>
        <v>0</v>
      </c>
    </row>
    <row r="242" spans="1:11" ht="15.95" customHeight="1" thickBot="1" x14ac:dyDescent="0.3">
      <c r="A242" s="108" t="s">
        <v>286</v>
      </c>
      <c r="B242" s="108"/>
      <c r="C242" s="108" t="s">
        <v>817</v>
      </c>
      <c r="D242" s="108" t="s">
        <v>568</v>
      </c>
      <c r="E242" s="135">
        <v>4.6654999999999998</v>
      </c>
      <c r="F242" s="108">
        <v>5.0119999999999996</v>
      </c>
      <c r="G242" s="103">
        <f t="shared" si="12"/>
        <v>0.34649999999999981</v>
      </c>
      <c r="H242" s="70"/>
      <c r="I242" s="113">
        <v>48.2</v>
      </c>
      <c r="J242" s="118"/>
      <c r="K242" s="133">
        <f t="shared" si="15"/>
        <v>0</v>
      </c>
    </row>
    <row r="243" spans="1:11" ht="15.95" customHeight="1" thickBot="1" x14ac:dyDescent="0.3">
      <c r="A243" s="108" t="s">
        <v>287</v>
      </c>
      <c r="B243" s="108"/>
      <c r="C243" s="108" t="s">
        <v>818</v>
      </c>
      <c r="D243" s="108" t="s">
        <v>568</v>
      </c>
      <c r="E243" s="135">
        <v>5.3150000000000004</v>
      </c>
      <c r="F243" s="108">
        <v>5.3150000000000004</v>
      </c>
      <c r="G243" s="103">
        <f t="shared" si="12"/>
        <v>0</v>
      </c>
      <c r="H243" s="141">
        <f>0.005902*I243</f>
        <v>0.3712358</v>
      </c>
      <c r="I243" s="113">
        <v>62.9</v>
      </c>
      <c r="J243" s="118"/>
      <c r="K243" s="133">
        <f t="shared" si="15"/>
        <v>0</v>
      </c>
    </row>
    <row r="244" spans="1:11" ht="15.95" customHeight="1" thickBot="1" x14ac:dyDescent="0.3">
      <c r="A244" s="108" t="s">
        <v>288</v>
      </c>
      <c r="B244" s="108"/>
      <c r="C244" s="108" t="s">
        <v>819</v>
      </c>
      <c r="D244" s="108" t="s">
        <v>568</v>
      </c>
      <c r="E244" s="135">
        <v>4.0942999999999996</v>
      </c>
      <c r="F244" s="108">
        <v>4.3772000000000002</v>
      </c>
      <c r="G244" s="103">
        <f t="shared" si="12"/>
        <v>0.2829000000000006</v>
      </c>
      <c r="H244" s="70"/>
      <c r="I244" s="113">
        <v>39.200000000000003</v>
      </c>
      <c r="J244" s="118"/>
      <c r="K244" s="133">
        <f t="shared" si="15"/>
        <v>0</v>
      </c>
    </row>
    <row r="245" spans="1:11" ht="15.95" customHeight="1" thickBot="1" x14ac:dyDescent="0.3">
      <c r="A245" s="108" t="s">
        <v>289</v>
      </c>
      <c r="B245" s="108"/>
      <c r="C245" s="108" t="s">
        <v>820</v>
      </c>
      <c r="D245" s="108" t="s">
        <v>568</v>
      </c>
      <c r="E245" s="135">
        <v>4.6630000000000003</v>
      </c>
      <c r="F245" s="108">
        <v>4.8620000000000001</v>
      </c>
      <c r="G245" s="103">
        <f t="shared" si="12"/>
        <v>0.19899999999999984</v>
      </c>
      <c r="H245" s="70"/>
      <c r="I245" s="113">
        <v>57.4</v>
      </c>
      <c r="J245" s="118"/>
      <c r="K245" s="133">
        <f t="shared" si="15"/>
        <v>0</v>
      </c>
    </row>
    <row r="246" spans="1:11" ht="15.95" customHeight="1" thickBot="1" x14ac:dyDescent="0.3">
      <c r="A246" s="108" t="s">
        <v>290</v>
      </c>
      <c r="B246" s="108"/>
      <c r="C246" s="108" t="s">
        <v>821</v>
      </c>
      <c r="D246" s="108" t="s">
        <v>568</v>
      </c>
      <c r="E246" s="135">
        <v>6.3345000000000002</v>
      </c>
      <c r="F246" s="108">
        <v>6.7843999999999998</v>
      </c>
      <c r="G246" s="103">
        <f t="shared" si="12"/>
        <v>0.44989999999999952</v>
      </c>
      <c r="H246" s="70"/>
      <c r="I246" s="113">
        <v>61.3</v>
      </c>
      <c r="J246" s="118"/>
      <c r="K246" s="133">
        <f t="shared" si="15"/>
        <v>0</v>
      </c>
    </row>
    <row r="247" spans="1:11" ht="15.95" customHeight="1" thickBot="1" x14ac:dyDescent="0.3">
      <c r="A247" s="108" t="s">
        <v>291</v>
      </c>
      <c r="B247" s="108"/>
      <c r="C247" s="108" t="s">
        <v>822</v>
      </c>
      <c r="D247" s="108" t="s">
        <v>568</v>
      </c>
      <c r="E247" s="135">
        <v>4.7409999999999997</v>
      </c>
      <c r="F247" s="108">
        <v>5.0693000000000001</v>
      </c>
      <c r="G247" s="103">
        <f t="shared" si="12"/>
        <v>0.32830000000000048</v>
      </c>
      <c r="H247" s="70"/>
      <c r="I247" s="113">
        <v>46.6</v>
      </c>
      <c r="J247" s="118"/>
      <c r="K247" s="133">
        <f t="shared" si="15"/>
        <v>0</v>
      </c>
    </row>
    <row r="248" spans="1:11" ht="15.95" customHeight="1" thickBot="1" x14ac:dyDescent="0.3">
      <c r="A248" s="108" t="s">
        <v>292</v>
      </c>
      <c r="B248" s="108"/>
      <c r="C248" s="108" t="s">
        <v>823</v>
      </c>
      <c r="D248" s="108" t="s">
        <v>568</v>
      </c>
      <c r="E248" s="135">
        <v>3.1473</v>
      </c>
      <c r="F248" s="108">
        <v>3.2004999999999999</v>
      </c>
      <c r="G248" s="103">
        <f t="shared" si="12"/>
        <v>5.3199999999999914E-2</v>
      </c>
      <c r="H248" s="70"/>
      <c r="I248" s="113">
        <v>48.3</v>
      </c>
      <c r="J248" s="118"/>
      <c r="K248" s="133">
        <f t="shared" si="15"/>
        <v>0</v>
      </c>
    </row>
    <row r="249" spans="1:11" ht="15.95" customHeight="1" thickBot="1" x14ac:dyDescent="0.3">
      <c r="A249" s="108" t="s">
        <v>293</v>
      </c>
      <c r="B249" s="108"/>
      <c r="C249" s="108" t="s">
        <v>824</v>
      </c>
      <c r="D249" s="108" t="s">
        <v>568</v>
      </c>
      <c r="E249" s="135">
        <v>7.4652000000000003</v>
      </c>
      <c r="F249" s="108">
        <v>8.0555000000000003</v>
      </c>
      <c r="G249" s="103">
        <f t="shared" si="12"/>
        <v>0.59030000000000005</v>
      </c>
      <c r="H249" s="70"/>
      <c r="I249" s="113">
        <v>62.9</v>
      </c>
      <c r="J249" s="118"/>
      <c r="K249" s="133">
        <f t="shared" si="15"/>
        <v>0</v>
      </c>
    </row>
    <row r="250" spans="1:11" ht="15.95" customHeight="1" thickBot="1" x14ac:dyDescent="0.3">
      <c r="A250" s="108" t="s">
        <v>294</v>
      </c>
      <c r="B250" s="108"/>
      <c r="C250" s="108" t="s">
        <v>825</v>
      </c>
      <c r="D250" s="108" t="s">
        <v>568</v>
      </c>
      <c r="E250" s="135">
        <v>3.2004000000000001</v>
      </c>
      <c r="F250" s="108">
        <v>3.2109999999999999</v>
      </c>
      <c r="G250" s="103">
        <f t="shared" si="12"/>
        <v>1.0599999999999721E-2</v>
      </c>
      <c r="H250" s="70"/>
      <c r="I250" s="113">
        <v>39.299999999999997</v>
      </c>
      <c r="J250" s="118"/>
      <c r="K250" s="133">
        <f t="shared" si="15"/>
        <v>0</v>
      </c>
    </row>
    <row r="251" spans="1:11" ht="15.95" customHeight="1" thickBot="1" x14ac:dyDescent="0.3">
      <c r="A251" s="108" t="s">
        <v>295</v>
      </c>
      <c r="B251" s="108"/>
      <c r="C251" s="108" t="s">
        <v>826</v>
      </c>
      <c r="D251" s="108" t="s">
        <v>568</v>
      </c>
      <c r="E251" s="135">
        <v>6.5525000000000002</v>
      </c>
      <c r="F251" s="108">
        <v>7.0697999999999999</v>
      </c>
      <c r="G251" s="103">
        <f t="shared" si="12"/>
        <v>0.51729999999999965</v>
      </c>
      <c r="H251" s="70"/>
      <c r="I251" s="113">
        <v>57.2</v>
      </c>
      <c r="J251" s="118"/>
      <c r="K251" s="133">
        <f t="shared" si="15"/>
        <v>0</v>
      </c>
    </row>
    <row r="252" spans="1:11" ht="15.95" customHeight="1" thickBot="1" x14ac:dyDescent="0.3">
      <c r="A252" s="108" t="s">
        <v>296</v>
      </c>
      <c r="B252" s="108"/>
      <c r="C252" s="108" t="s">
        <v>827</v>
      </c>
      <c r="D252" s="108" t="s">
        <v>568</v>
      </c>
      <c r="E252" s="135">
        <v>6.3998999999999997</v>
      </c>
      <c r="F252" s="108">
        <v>6.8582999999999998</v>
      </c>
      <c r="G252" s="103">
        <f t="shared" ref="G252:G308" si="17">F252-E252</f>
        <v>0.45840000000000014</v>
      </c>
      <c r="H252" s="70"/>
      <c r="I252" s="113">
        <v>61.4</v>
      </c>
      <c r="J252" s="118"/>
      <c r="K252" s="133">
        <f t="shared" si="15"/>
        <v>0</v>
      </c>
    </row>
    <row r="253" spans="1:11" ht="15.95" customHeight="1" thickBot="1" x14ac:dyDescent="0.3">
      <c r="A253" s="108" t="s">
        <v>297</v>
      </c>
      <c r="B253" s="108"/>
      <c r="C253" s="108" t="s">
        <v>1073</v>
      </c>
      <c r="D253" s="108" t="s">
        <v>568</v>
      </c>
      <c r="E253" s="135">
        <v>1.0127999999999999</v>
      </c>
      <c r="F253" s="108">
        <v>1.0127999999999999</v>
      </c>
      <c r="G253" s="103">
        <f t="shared" si="17"/>
        <v>0</v>
      </c>
      <c r="H253" s="141">
        <f>0.005902*I253</f>
        <v>0.27444299999999999</v>
      </c>
      <c r="I253" s="113">
        <v>46.5</v>
      </c>
      <c r="J253" s="118"/>
      <c r="K253" s="133">
        <f t="shared" si="15"/>
        <v>0</v>
      </c>
    </row>
    <row r="254" spans="1:11" ht="15.95" customHeight="1" thickBot="1" x14ac:dyDescent="0.3">
      <c r="A254" s="108" t="s">
        <v>298</v>
      </c>
      <c r="B254" s="108"/>
      <c r="C254" s="108" t="s">
        <v>828</v>
      </c>
      <c r="D254" s="108" t="s">
        <v>568</v>
      </c>
      <c r="E254" s="135">
        <v>5.0502000000000002</v>
      </c>
      <c r="F254" s="108">
        <v>5.4397000000000002</v>
      </c>
      <c r="G254" s="103">
        <f t="shared" si="17"/>
        <v>0.38949999999999996</v>
      </c>
      <c r="H254" s="70"/>
      <c r="I254" s="113">
        <v>48.3</v>
      </c>
      <c r="J254" s="118"/>
      <c r="K254" s="133">
        <f t="shared" si="15"/>
        <v>0</v>
      </c>
    </row>
    <row r="255" spans="1:11" ht="15.95" customHeight="1" thickBot="1" x14ac:dyDescent="0.3">
      <c r="A255" s="108" t="s">
        <v>299</v>
      </c>
      <c r="B255" s="108"/>
      <c r="C255" s="108" t="s">
        <v>829</v>
      </c>
      <c r="D255" s="108" t="s">
        <v>568</v>
      </c>
      <c r="E255" s="135">
        <v>7.1086</v>
      </c>
      <c r="F255" s="108">
        <v>7.2590000000000003</v>
      </c>
      <c r="G255" s="103">
        <f t="shared" si="17"/>
        <v>0.15040000000000031</v>
      </c>
      <c r="H255" s="70"/>
      <c r="I255" s="113">
        <v>62.8</v>
      </c>
      <c r="J255" s="118"/>
      <c r="K255" s="133">
        <f t="shared" si="15"/>
        <v>0</v>
      </c>
    </row>
    <row r="256" spans="1:11" ht="15.95" customHeight="1" thickBot="1" x14ac:dyDescent="0.3">
      <c r="A256" s="108" t="s">
        <v>300</v>
      </c>
      <c r="B256" s="108"/>
      <c r="C256" s="108" t="s">
        <v>830</v>
      </c>
      <c r="D256" s="108" t="s">
        <v>568</v>
      </c>
      <c r="E256" s="135">
        <v>3.5089999999999999</v>
      </c>
      <c r="F256" s="108">
        <v>3.5089999999999999</v>
      </c>
      <c r="G256" s="103">
        <f t="shared" si="17"/>
        <v>0</v>
      </c>
      <c r="H256" s="141">
        <f>0.005902*I256</f>
        <v>0.23135840000000002</v>
      </c>
      <c r="I256" s="113">
        <v>39.200000000000003</v>
      </c>
      <c r="J256" s="118"/>
      <c r="K256" s="133">
        <f t="shared" si="15"/>
        <v>0</v>
      </c>
    </row>
    <row r="257" spans="1:11" ht="15.95" customHeight="1" thickBot="1" x14ac:dyDescent="0.3">
      <c r="A257" s="108" t="s">
        <v>301</v>
      </c>
      <c r="B257" s="108"/>
      <c r="C257" s="108" t="s">
        <v>831</v>
      </c>
      <c r="D257" s="108" t="s">
        <v>568</v>
      </c>
      <c r="E257" s="135">
        <v>6.7933000000000003</v>
      </c>
      <c r="F257" s="108">
        <v>7.3040000000000003</v>
      </c>
      <c r="G257" s="103">
        <f t="shared" si="17"/>
        <v>0.51069999999999993</v>
      </c>
      <c r="H257" s="70"/>
      <c r="I257" s="113">
        <v>57.3</v>
      </c>
      <c r="J257" s="118"/>
      <c r="K257" s="133">
        <f t="shared" si="15"/>
        <v>0</v>
      </c>
    </row>
    <row r="258" spans="1:11" ht="15.95" customHeight="1" thickBot="1" x14ac:dyDescent="0.3">
      <c r="A258" s="108" t="s">
        <v>302</v>
      </c>
      <c r="B258" s="108"/>
      <c r="C258" s="108" t="s">
        <v>832</v>
      </c>
      <c r="D258" s="108" t="s">
        <v>568</v>
      </c>
      <c r="E258" s="135">
        <v>6.0867000000000004</v>
      </c>
      <c r="F258" s="108">
        <v>6.5027999999999997</v>
      </c>
      <c r="G258" s="103">
        <f t="shared" si="17"/>
        <v>0.41609999999999925</v>
      </c>
      <c r="H258" s="70"/>
      <c r="I258" s="113">
        <v>61.6</v>
      </c>
      <c r="J258" s="118"/>
      <c r="K258" s="133">
        <f t="shared" si="15"/>
        <v>0</v>
      </c>
    </row>
    <row r="259" spans="1:11" ht="15.95" customHeight="1" thickBot="1" x14ac:dyDescent="0.3">
      <c r="A259" s="108" t="s">
        <v>303</v>
      </c>
      <c r="B259" s="108"/>
      <c r="C259" s="108" t="s">
        <v>833</v>
      </c>
      <c r="D259" s="108" t="s">
        <v>568</v>
      </c>
      <c r="E259" s="135">
        <v>4.5321999999999996</v>
      </c>
      <c r="F259" s="108">
        <v>6.5027999999999997</v>
      </c>
      <c r="G259" s="103">
        <f t="shared" si="17"/>
        <v>1.9706000000000001</v>
      </c>
      <c r="H259" s="70"/>
      <c r="I259" s="113">
        <v>46.5</v>
      </c>
      <c r="J259" s="118"/>
      <c r="K259" s="133">
        <f t="shared" si="15"/>
        <v>0</v>
      </c>
    </row>
    <row r="260" spans="1:11" ht="15.95" customHeight="1" thickBot="1" x14ac:dyDescent="0.3">
      <c r="A260" s="108" t="s">
        <v>304</v>
      </c>
      <c r="B260" s="108"/>
      <c r="C260" s="108" t="s">
        <v>834</v>
      </c>
      <c r="D260" s="108" t="s">
        <v>568</v>
      </c>
      <c r="E260" s="135">
        <v>4.5054999999999996</v>
      </c>
      <c r="F260" s="108">
        <v>4.8406000000000002</v>
      </c>
      <c r="G260" s="103">
        <f t="shared" si="17"/>
        <v>0.33510000000000062</v>
      </c>
      <c r="H260" s="70"/>
      <c r="I260" s="113">
        <v>48.5</v>
      </c>
      <c r="J260" s="118"/>
      <c r="K260" s="133">
        <f t="shared" si="15"/>
        <v>0</v>
      </c>
    </row>
    <row r="261" spans="1:11" ht="15.95" customHeight="1" thickBot="1" x14ac:dyDescent="0.3">
      <c r="A261" s="108" t="s">
        <v>305</v>
      </c>
      <c r="B261" s="108"/>
      <c r="C261" s="108" t="s">
        <v>835</v>
      </c>
      <c r="D261" s="108" t="s">
        <v>568</v>
      </c>
      <c r="E261" s="135">
        <v>7.7038000000000002</v>
      </c>
      <c r="F261" s="108">
        <v>8.2615999999999996</v>
      </c>
      <c r="G261" s="103">
        <f t="shared" si="17"/>
        <v>0.55779999999999941</v>
      </c>
      <c r="H261" s="70"/>
      <c r="I261" s="56">
        <v>63</v>
      </c>
      <c r="J261" s="118"/>
      <c r="K261" s="133">
        <f t="shared" si="15"/>
        <v>0</v>
      </c>
    </row>
    <row r="262" spans="1:11" ht="15.95" customHeight="1" thickBot="1" x14ac:dyDescent="0.3">
      <c r="A262" s="108" t="s">
        <v>306</v>
      </c>
      <c r="B262" s="108"/>
      <c r="C262" s="108" t="s">
        <v>836</v>
      </c>
      <c r="D262" s="108" t="s">
        <v>568</v>
      </c>
      <c r="E262" s="135">
        <v>3.847</v>
      </c>
      <c r="F262" s="108">
        <v>4.1894</v>
      </c>
      <c r="G262" s="103">
        <f t="shared" si="17"/>
        <v>0.34240000000000004</v>
      </c>
      <c r="H262" s="70"/>
      <c r="I262" s="113">
        <v>39.299999999999997</v>
      </c>
      <c r="J262" s="118"/>
      <c r="K262" s="133">
        <f t="shared" si="15"/>
        <v>0</v>
      </c>
    </row>
    <row r="263" spans="1:11" ht="15.95" customHeight="1" thickBot="1" x14ac:dyDescent="0.3">
      <c r="A263" s="108" t="s">
        <v>307</v>
      </c>
      <c r="B263" s="108"/>
      <c r="C263" s="108" t="s">
        <v>837</v>
      </c>
      <c r="D263" s="108" t="s">
        <v>568</v>
      </c>
      <c r="E263" s="135">
        <v>4.2571000000000003</v>
      </c>
      <c r="F263" s="108">
        <v>4.3640999999999996</v>
      </c>
      <c r="G263" s="103">
        <f t="shared" si="17"/>
        <v>0.10699999999999932</v>
      </c>
      <c r="H263" s="70"/>
      <c r="I263" s="113">
        <v>57.4</v>
      </c>
      <c r="J263" s="118"/>
      <c r="K263" s="133">
        <f t="shared" si="15"/>
        <v>0</v>
      </c>
    </row>
    <row r="264" spans="1:11" ht="15.95" customHeight="1" thickBot="1" x14ac:dyDescent="0.3">
      <c r="A264" s="108" t="s">
        <v>308</v>
      </c>
      <c r="B264" s="108"/>
      <c r="C264" s="108" t="s">
        <v>838</v>
      </c>
      <c r="D264" s="108" t="s">
        <v>568</v>
      </c>
      <c r="E264" s="135">
        <v>6.2535999999999996</v>
      </c>
      <c r="F264" s="108">
        <v>6.6371000000000002</v>
      </c>
      <c r="G264" s="103">
        <f t="shared" si="17"/>
        <v>0.38350000000000062</v>
      </c>
      <c r="H264" s="70"/>
      <c r="I264" s="113">
        <v>61.6</v>
      </c>
      <c r="J264" s="118"/>
      <c r="K264" s="133">
        <f t="shared" si="15"/>
        <v>0</v>
      </c>
    </row>
    <row r="265" spans="1:11" ht="15.95" customHeight="1" thickBot="1" x14ac:dyDescent="0.3">
      <c r="A265" s="108" t="s">
        <v>309</v>
      </c>
      <c r="B265" s="108"/>
      <c r="C265" s="108" t="s">
        <v>839</v>
      </c>
      <c r="D265" s="108" t="s">
        <v>568</v>
      </c>
      <c r="E265" s="135">
        <v>4.0271999999999997</v>
      </c>
      <c r="F265" s="108">
        <v>4.2582000000000004</v>
      </c>
      <c r="G265" s="103">
        <f t="shared" si="17"/>
        <v>0.23100000000000076</v>
      </c>
      <c r="H265" s="70"/>
      <c r="I265" s="113">
        <v>46.7</v>
      </c>
      <c r="J265" s="118"/>
      <c r="K265" s="133">
        <f t="shared" si="15"/>
        <v>0</v>
      </c>
    </row>
    <row r="266" spans="1:11" ht="15.95" customHeight="1" thickBot="1" x14ac:dyDescent="0.3">
      <c r="A266" s="108" t="s">
        <v>310</v>
      </c>
      <c r="B266" s="108"/>
      <c r="C266" s="108" t="s">
        <v>840</v>
      </c>
      <c r="D266" s="108" t="s">
        <v>568</v>
      </c>
      <c r="E266" s="135">
        <v>2.4849000000000001</v>
      </c>
      <c r="F266" s="108">
        <v>2.8249</v>
      </c>
      <c r="G266" s="103">
        <f t="shared" si="17"/>
        <v>0.33999999999999986</v>
      </c>
      <c r="H266" s="70"/>
      <c r="I266" s="113">
        <v>48.4</v>
      </c>
      <c r="J266" s="118"/>
      <c r="K266" s="133">
        <f t="shared" si="15"/>
        <v>0</v>
      </c>
    </row>
    <row r="267" spans="1:11" ht="15.95" customHeight="1" thickBot="1" x14ac:dyDescent="0.3">
      <c r="A267" s="108" t="s">
        <v>311</v>
      </c>
      <c r="B267" s="108"/>
      <c r="C267" s="108" t="s">
        <v>841</v>
      </c>
      <c r="D267" s="108" t="s">
        <v>568</v>
      </c>
      <c r="E267" s="135">
        <v>5.3330000000000002</v>
      </c>
      <c r="F267" s="108">
        <v>5.8125</v>
      </c>
      <c r="G267" s="103">
        <f t="shared" si="17"/>
        <v>0.47949999999999982</v>
      </c>
      <c r="H267" s="70"/>
      <c r="I267" s="113">
        <v>62.8</v>
      </c>
      <c r="J267" s="118"/>
      <c r="K267" s="133">
        <f t="shared" si="15"/>
        <v>0</v>
      </c>
    </row>
    <row r="268" spans="1:11" ht="15.95" customHeight="1" thickBot="1" x14ac:dyDescent="0.3">
      <c r="A268" s="108" t="s">
        <v>312</v>
      </c>
      <c r="B268" s="108"/>
      <c r="C268" s="108" t="s">
        <v>842</v>
      </c>
      <c r="D268" s="108" t="s">
        <v>568</v>
      </c>
      <c r="E268" s="135">
        <v>2.7805</v>
      </c>
      <c r="F268" s="108">
        <v>2.8464999999999998</v>
      </c>
      <c r="G268" s="103">
        <f t="shared" si="17"/>
        <v>6.5999999999999837E-2</v>
      </c>
      <c r="H268" s="70"/>
      <c r="I268" s="113">
        <v>39.200000000000003</v>
      </c>
      <c r="J268" s="118"/>
      <c r="K268" s="133">
        <f t="shared" si="15"/>
        <v>0</v>
      </c>
    </row>
    <row r="269" spans="1:11" ht="16.5" thickBot="1" x14ac:dyDescent="0.3">
      <c r="A269" s="108" t="s">
        <v>313</v>
      </c>
      <c r="B269" s="108"/>
      <c r="C269" s="108" t="s">
        <v>843</v>
      </c>
      <c r="D269" s="108" t="s">
        <v>568</v>
      </c>
      <c r="E269" s="135">
        <v>6.7544000000000004</v>
      </c>
      <c r="F269" s="108">
        <v>7.0602</v>
      </c>
      <c r="G269" s="103">
        <f t="shared" si="17"/>
        <v>0.30579999999999963</v>
      </c>
      <c r="H269" s="70"/>
      <c r="I269" s="113">
        <v>57.4</v>
      </c>
      <c r="J269" s="118"/>
      <c r="K269" s="133">
        <f t="shared" si="15"/>
        <v>0</v>
      </c>
    </row>
    <row r="270" spans="1:11" ht="16.5" thickBot="1" x14ac:dyDescent="0.3">
      <c r="A270" s="108" t="s">
        <v>314</v>
      </c>
      <c r="B270" s="108"/>
      <c r="C270" s="108" t="s">
        <v>844</v>
      </c>
      <c r="D270" s="108" t="s">
        <v>568</v>
      </c>
      <c r="E270" s="135">
        <v>5.1782000000000004</v>
      </c>
      <c r="F270" s="108">
        <v>5.5917000000000003</v>
      </c>
      <c r="G270" s="103">
        <f t="shared" si="17"/>
        <v>0.41349999999999998</v>
      </c>
      <c r="H270" s="70"/>
      <c r="I270" s="113">
        <v>61.3</v>
      </c>
      <c r="J270" s="118"/>
      <c r="K270" s="133">
        <f t="shared" si="15"/>
        <v>0</v>
      </c>
    </row>
    <row r="271" spans="1:11" ht="16.5" thickBot="1" x14ac:dyDescent="0.3">
      <c r="A271" s="108" t="s">
        <v>315</v>
      </c>
      <c r="B271" s="108"/>
      <c r="C271" s="108" t="s">
        <v>845</v>
      </c>
      <c r="D271" s="108" t="s">
        <v>568</v>
      </c>
      <c r="E271" s="135">
        <v>3.8748</v>
      </c>
      <c r="F271" s="108">
        <v>4.0907</v>
      </c>
      <c r="G271" s="103">
        <f t="shared" si="17"/>
        <v>0.21589999999999998</v>
      </c>
      <c r="H271" s="70"/>
      <c r="I271" s="113">
        <v>46.5</v>
      </c>
      <c r="J271" s="118"/>
      <c r="K271" s="133">
        <f t="shared" si="15"/>
        <v>0</v>
      </c>
    </row>
    <row r="272" spans="1:11" ht="31.5" customHeight="1" thickBot="1" x14ac:dyDescent="0.3">
      <c r="A272" s="108" t="s">
        <v>316</v>
      </c>
      <c r="B272" s="108"/>
      <c r="C272" s="108" t="s">
        <v>846</v>
      </c>
      <c r="D272" s="108" t="s">
        <v>568</v>
      </c>
      <c r="E272" s="135">
        <v>4.6805000000000003</v>
      </c>
      <c r="F272" s="108">
        <v>4.9574999999999996</v>
      </c>
      <c r="G272" s="103">
        <f t="shared" si="17"/>
        <v>0.27699999999999925</v>
      </c>
      <c r="H272" s="70"/>
      <c r="I272" s="113">
        <v>48.2</v>
      </c>
      <c r="J272" s="118"/>
      <c r="K272" s="133">
        <f t="shared" si="15"/>
        <v>0</v>
      </c>
    </row>
    <row r="273" spans="1:11" ht="16.5" thickBot="1" x14ac:dyDescent="0.3">
      <c r="A273" s="108" t="s">
        <v>317</v>
      </c>
      <c r="B273" s="108"/>
      <c r="C273" s="108" t="s">
        <v>847</v>
      </c>
      <c r="D273" s="108" t="s">
        <v>568</v>
      </c>
      <c r="E273" s="135">
        <v>6.0761000000000003</v>
      </c>
      <c r="F273" s="108">
        <v>6.4439000000000002</v>
      </c>
      <c r="G273" s="103">
        <f t="shared" si="17"/>
        <v>0.3677999999999999</v>
      </c>
      <c r="H273" s="70"/>
      <c r="I273" s="113">
        <v>62.6</v>
      </c>
      <c r="J273" s="118"/>
      <c r="K273" s="133">
        <f t="shared" si="15"/>
        <v>0</v>
      </c>
    </row>
    <row r="274" spans="1:11" ht="28.5" customHeight="1" thickBot="1" x14ac:dyDescent="0.3">
      <c r="A274" s="108" t="s">
        <v>318</v>
      </c>
      <c r="B274" s="108"/>
      <c r="C274" s="108" t="s">
        <v>848</v>
      </c>
      <c r="D274" s="108" t="s">
        <v>568</v>
      </c>
      <c r="E274" s="135">
        <v>4.2394999999999996</v>
      </c>
      <c r="F274" s="108">
        <v>4.4179000000000004</v>
      </c>
      <c r="G274" s="103">
        <f t="shared" si="17"/>
        <v>0.17840000000000078</v>
      </c>
      <c r="H274" s="70"/>
      <c r="I274" s="113">
        <v>39.299999999999997</v>
      </c>
      <c r="J274" s="118"/>
      <c r="K274" s="133">
        <f t="shared" si="15"/>
        <v>0</v>
      </c>
    </row>
    <row r="275" spans="1:11" ht="16.5" thickBot="1" x14ac:dyDescent="0.3">
      <c r="A275" s="108" t="s">
        <v>319</v>
      </c>
      <c r="B275" s="108"/>
      <c r="C275" s="108" t="s">
        <v>849</v>
      </c>
      <c r="D275" s="108" t="s">
        <v>568</v>
      </c>
      <c r="E275" s="135">
        <v>5.5087999999999999</v>
      </c>
      <c r="F275" s="108">
        <v>5.5087999999999999</v>
      </c>
      <c r="G275" s="103">
        <f t="shared" si="17"/>
        <v>0</v>
      </c>
      <c r="H275" s="141">
        <f>0.005902*I275</f>
        <v>0.33759440000000002</v>
      </c>
      <c r="I275" s="113">
        <v>57.2</v>
      </c>
      <c r="J275" s="118"/>
      <c r="K275" s="133">
        <f t="shared" ref="K275:K333" si="18">-J275</f>
        <v>0</v>
      </c>
    </row>
    <row r="276" spans="1:11" ht="30.75" customHeight="1" thickBot="1" x14ac:dyDescent="0.3">
      <c r="A276" s="108" t="s">
        <v>320</v>
      </c>
      <c r="B276" s="108"/>
      <c r="C276" s="108" t="s">
        <v>850</v>
      </c>
      <c r="D276" s="108" t="s">
        <v>568</v>
      </c>
      <c r="E276" s="135">
        <v>5.5259</v>
      </c>
      <c r="F276" s="108">
        <v>5.9170999999999996</v>
      </c>
      <c r="G276" s="103">
        <f t="shared" si="17"/>
        <v>0.39119999999999955</v>
      </c>
      <c r="H276" s="70"/>
      <c r="I276" s="113">
        <v>61.1</v>
      </c>
      <c r="J276" s="118"/>
      <c r="K276" s="133">
        <f t="shared" si="18"/>
        <v>0</v>
      </c>
    </row>
    <row r="277" spans="1:11" ht="16.5" thickBot="1" x14ac:dyDescent="0.3">
      <c r="A277" s="108" t="s">
        <v>321</v>
      </c>
      <c r="B277" s="108"/>
      <c r="C277" s="108" t="s">
        <v>851</v>
      </c>
      <c r="D277" s="108" t="s">
        <v>568</v>
      </c>
      <c r="E277" s="135">
        <v>3.9621</v>
      </c>
      <c r="F277" s="108">
        <v>4.3083</v>
      </c>
      <c r="G277" s="103">
        <f t="shared" si="17"/>
        <v>0.34620000000000006</v>
      </c>
      <c r="H277" s="70"/>
      <c r="I277" s="113">
        <v>46.4</v>
      </c>
      <c r="J277" s="118"/>
      <c r="K277" s="133">
        <f t="shared" si="18"/>
        <v>0</v>
      </c>
    </row>
    <row r="278" spans="1:11" ht="30.75" customHeight="1" thickBot="1" x14ac:dyDescent="0.3">
      <c r="A278" s="108" t="s">
        <v>322</v>
      </c>
      <c r="B278" s="108"/>
      <c r="C278" s="108" t="s">
        <v>852</v>
      </c>
      <c r="D278" s="108" t="s">
        <v>568</v>
      </c>
      <c r="E278" s="135">
        <v>3.3887999999999998</v>
      </c>
      <c r="F278" s="108">
        <v>3.6116000000000001</v>
      </c>
      <c r="G278" s="103">
        <f t="shared" si="17"/>
        <v>0.22280000000000033</v>
      </c>
      <c r="H278" s="70"/>
      <c r="I278" s="113">
        <v>48.3</v>
      </c>
      <c r="J278" s="118"/>
      <c r="K278" s="133">
        <f t="shared" si="18"/>
        <v>0</v>
      </c>
    </row>
    <row r="279" spans="1:11" ht="25.5" customHeight="1" thickBot="1" x14ac:dyDescent="0.3">
      <c r="A279" s="108" t="s">
        <v>323</v>
      </c>
      <c r="B279" s="108"/>
      <c r="C279" s="108" t="s">
        <v>853</v>
      </c>
      <c r="D279" s="108" t="s">
        <v>568</v>
      </c>
      <c r="E279" s="135">
        <v>4.8169000000000004</v>
      </c>
      <c r="F279" s="108">
        <v>5.1380999999999997</v>
      </c>
      <c r="G279" s="103">
        <f t="shared" si="17"/>
        <v>0.32119999999999926</v>
      </c>
      <c r="H279" s="70"/>
      <c r="I279" s="113">
        <v>62.6</v>
      </c>
      <c r="J279" s="118"/>
      <c r="K279" s="133">
        <f t="shared" si="18"/>
        <v>0</v>
      </c>
    </row>
    <row r="280" spans="1:11" ht="16.5" thickBot="1" x14ac:dyDescent="0.3">
      <c r="A280" s="108" t="s">
        <v>324</v>
      </c>
      <c r="B280" s="108"/>
      <c r="C280" s="108" t="s">
        <v>854</v>
      </c>
      <c r="D280" s="108" t="s">
        <v>568</v>
      </c>
      <c r="E280" s="135">
        <v>2.9022000000000001</v>
      </c>
      <c r="F280" s="108">
        <v>3.1341000000000001</v>
      </c>
      <c r="G280" s="103">
        <f t="shared" si="17"/>
        <v>0.2319</v>
      </c>
      <c r="H280" s="70"/>
      <c r="I280" s="113">
        <v>39.299999999999997</v>
      </c>
      <c r="J280" s="118"/>
      <c r="K280" s="133">
        <f t="shared" si="18"/>
        <v>0</v>
      </c>
    </row>
    <row r="281" spans="1:11" ht="16.5" thickBot="1" x14ac:dyDescent="0.3">
      <c r="A281" s="108" t="s">
        <v>325</v>
      </c>
      <c r="B281" s="108"/>
      <c r="C281" s="108" t="s">
        <v>855</v>
      </c>
      <c r="D281" s="108" t="s">
        <v>568</v>
      </c>
      <c r="E281" s="135">
        <v>3.8506</v>
      </c>
      <c r="F281" s="108">
        <v>4.1567999999999996</v>
      </c>
      <c r="G281" s="103">
        <f t="shared" si="17"/>
        <v>0.30619999999999958</v>
      </c>
      <c r="H281" s="70"/>
      <c r="I281" s="113">
        <v>57.2</v>
      </c>
      <c r="J281" s="118"/>
      <c r="K281" s="133">
        <f t="shared" si="18"/>
        <v>0</v>
      </c>
    </row>
    <row r="282" spans="1:11" ht="16.5" thickBot="1" x14ac:dyDescent="0.3">
      <c r="A282" s="108" t="s">
        <v>326</v>
      </c>
      <c r="B282" s="108"/>
      <c r="C282" s="108" t="s">
        <v>856</v>
      </c>
      <c r="D282" s="108" t="s">
        <v>568</v>
      </c>
      <c r="E282" s="135">
        <v>6.7446000000000002</v>
      </c>
      <c r="F282" s="108">
        <v>7.2291999999999996</v>
      </c>
      <c r="G282" s="103">
        <f t="shared" si="17"/>
        <v>0.48459999999999948</v>
      </c>
      <c r="H282" s="70"/>
      <c r="I282" s="113">
        <v>61.4</v>
      </c>
      <c r="J282" s="118"/>
      <c r="K282" s="133">
        <f t="shared" si="18"/>
        <v>0</v>
      </c>
    </row>
    <row r="283" spans="1:11" ht="33" customHeight="1" thickBot="1" x14ac:dyDescent="0.3">
      <c r="A283" s="108" t="s">
        <v>327</v>
      </c>
      <c r="B283" s="108"/>
      <c r="C283" s="108" t="s">
        <v>857</v>
      </c>
      <c r="D283" s="108" t="s">
        <v>568</v>
      </c>
      <c r="E283" s="135">
        <v>4.5082000000000004</v>
      </c>
      <c r="F283" s="108">
        <v>4.6449999999999996</v>
      </c>
      <c r="G283" s="103">
        <f t="shared" si="17"/>
        <v>0.13679999999999914</v>
      </c>
      <c r="H283" s="70"/>
      <c r="I283" s="113">
        <v>46.4</v>
      </c>
      <c r="J283" s="118"/>
      <c r="K283" s="133">
        <f t="shared" si="18"/>
        <v>0</v>
      </c>
    </row>
    <row r="284" spans="1:11" ht="16.5" thickBot="1" x14ac:dyDescent="0.3">
      <c r="A284" s="108" t="s">
        <v>328</v>
      </c>
      <c r="B284" s="108"/>
      <c r="C284" s="108" t="s">
        <v>1074</v>
      </c>
      <c r="D284" s="108" t="s">
        <v>568</v>
      </c>
      <c r="E284" s="135">
        <v>3.2924000000000002</v>
      </c>
      <c r="F284" s="108">
        <v>3.5044</v>
      </c>
      <c r="G284" s="103">
        <f t="shared" si="17"/>
        <v>0.21199999999999974</v>
      </c>
      <c r="H284" s="70"/>
      <c r="I284" s="113">
        <v>48.2</v>
      </c>
      <c r="J284" s="118"/>
      <c r="K284" s="133">
        <f t="shared" si="18"/>
        <v>0</v>
      </c>
    </row>
    <row r="285" spans="1:11" ht="16.5" thickBot="1" x14ac:dyDescent="0.3">
      <c r="A285" s="108" t="s">
        <v>329</v>
      </c>
      <c r="B285" s="108"/>
      <c r="C285" s="108" t="s">
        <v>858</v>
      </c>
      <c r="D285" s="108" t="s">
        <v>568</v>
      </c>
      <c r="E285" s="135">
        <v>7.1585999999999999</v>
      </c>
      <c r="F285" s="108">
        <v>7.6779999999999999</v>
      </c>
      <c r="G285" s="103">
        <f t="shared" si="17"/>
        <v>0.51940000000000008</v>
      </c>
      <c r="H285" s="70"/>
      <c r="I285" s="113">
        <v>62.7</v>
      </c>
      <c r="J285" s="118"/>
      <c r="K285" s="133">
        <f t="shared" si="18"/>
        <v>0</v>
      </c>
    </row>
    <row r="286" spans="1:11" ht="39" customHeight="1" thickBot="1" x14ac:dyDescent="0.3">
      <c r="A286" s="108" t="s">
        <v>330</v>
      </c>
      <c r="B286" s="108"/>
      <c r="C286" s="108" t="s">
        <v>859</v>
      </c>
      <c r="D286" s="108" t="s">
        <v>568</v>
      </c>
      <c r="E286" s="135">
        <v>4.2283999999999997</v>
      </c>
      <c r="F286" s="108">
        <v>4.2847</v>
      </c>
      <c r="G286" s="103">
        <f t="shared" si="17"/>
        <v>5.6300000000000239E-2</v>
      </c>
      <c r="H286" s="70"/>
      <c r="I286" s="113">
        <v>39.1</v>
      </c>
      <c r="J286" s="118"/>
      <c r="K286" s="133">
        <f t="shared" si="18"/>
        <v>0</v>
      </c>
    </row>
    <row r="287" spans="1:11" ht="31.5" customHeight="1" thickBot="1" x14ac:dyDescent="0.3">
      <c r="A287" s="108" t="s">
        <v>331</v>
      </c>
      <c r="B287" s="108"/>
      <c r="C287" s="108"/>
      <c r="D287" s="108"/>
      <c r="E287" s="135">
        <v>4.7337999999999996</v>
      </c>
      <c r="F287" s="108">
        <v>4.7337999999999996</v>
      </c>
      <c r="G287" s="103">
        <f t="shared" si="17"/>
        <v>0</v>
      </c>
      <c r="H287" s="141">
        <f>0.005902*I287</f>
        <v>0.3381846</v>
      </c>
      <c r="I287" s="113">
        <v>57.3</v>
      </c>
      <c r="J287" s="118"/>
      <c r="K287" s="133">
        <f t="shared" si="18"/>
        <v>0</v>
      </c>
    </row>
    <row r="288" spans="1:11" ht="16.5" thickBot="1" x14ac:dyDescent="0.3">
      <c r="A288" s="108" t="s">
        <v>332</v>
      </c>
      <c r="B288" s="108"/>
      <c r="C288" s="108" t="s">
        <v>860</v>
      </c>
      <c r="D288" s="108" t="s">
        <v>568</v>
      </c>
      <c r="E288" s="135">
        <v>3.9925999999999999</v>
      </c>
      <c r="F288" s="108">
        <v>4.1764000000000001</v>
      </c>
      <c r="G288" s="103">
        <f t="shared" si="17"/>
        <v>0.18380000000000019</v>
      </c>
      <c r="H288" s="70"/>
      <c r="I288" s="113">
        <v>61.5</v>
      </c>
      <c r="J288" s="118"/>
      <c r="K288" s="133">
        <f t="shared" si="18"/>
        <v>0</v>
      </c>
    </row>
    <row r="289" spans="1:11" ht="16.5" thickBot="1" x14ac:dyDescent="0.3">
      <c r="A289" s="108" t="s">
        <v>333</v>
      </c>
      <c r="B289" s="108"/>
      <c r="C289" s="108"/>
      <c r="D289" s="108"/>
      <c r="E289" s="135">
        <v>2.3096999999999999</v>
      </c>
      <c r="F289" s="108">
        <v>2.3096999999999999</v>
      </c>
      <c r="G289" s="103">
        <f t="shared" si="17"/>
        <v>0</v>
      </c>
      <c r="H289" s="141">
        <f t="shared" ref="H289:H290" si="19">0.005902*I289</f>
        <v>0.27444299999999999</v>
      </c>
      <c r="I289" s="113">
        <v>46.5</v>
      </c>
      <c r="J289" s="118"/>
      <c r="K289" s="133">
        <f t="shared" si="18"/>
        <v>0</v>
      </c>
    </row>
    <row r="290" spans="1:11" ht="16.5" thickBot="1" x14ac:dyDescent="0.3">
      <c r="A290" s="108" t="s">
        <v>334</v>
      </c>
      <c r="B290" s="108"/>
      <c r="C290" s="108" t="s">
        <v>861</v>
      </c>
      <c r="D290" s="108" t="s">
        <v>568</v>
      </c>
      <c r="E290" s="135">
        <v>4.2938999999999998</v>
      </c>
      <c r="F290" s="108">
        <v>4.2938999999999998</v>
      </c>
      <c r="G290" s="103">
        <f t="shared" si="17"/>
        <v>0</v>
      </c>
      <c r="H290" s="141">
        <f t="shared" si="19"/>
        <v>0.28447640000000002</v>
      </c>
      <c r="I290" s="113">
        <v>48.2</v>
      </c>
      <c r="J290" s="118"/>
      <c r="K290" s="133">
        <f t="shared" si="18"/>
        <v>0</v>
      </c>
    </row>
    <row r="291" spans="1:11" ht="16.5" thickBot="1" x14ac:dyDescent="0.3">
      <c r="A291" s="108" t="s">
        <v>335</v>
      </c>
      <c r="B291" s="108"/>
      <c r="C291" s="108" t="s">
        <v>862</v>
      </c>
      <c r="D291" s="108" t="s">
        <v>568</v>
      </c>
      <c r="E291" s="135">
        <v>7.0701000000000001</v>
      </c>
      <c r="F291" s="108">
        <v>7.4695999999999998</v>
      </c>
      <c r="G291" s="103">
        <f t="shared" si="17"/>
        <v>0.39949999999999974</v>
      </c>
      <c r="H291" s="70"/>
      <c r="I291" s="113">
        <v>62.6</v>
      </c>
      <c r="J291" s="118"/>
      <c r="K291" s="133">
        <f t="shared" si="18"/>
        <v>0</v>
      </c>
    </row>
    <row r="292" spans="1:11" ht="34.5" customHeight="1" thickBot="1" x14ac:dyDescent="0.3">
      <c r="A292" s="108" t="s">
        <v>336</v>
      </c>
      <c r="B292" s="108"/>
      <c r="C292" s="108" t="s">
        <v>863</v>
      </c>
      <c r="D292" s="108" t="s">
        <v>568</v>
      </c>
      <c r="E292" s="135">
        <v>4.1883999999999997</v>
      </c>
      <c r="F292" s="108">
        <v>4.4245999999999999</v>
      </c>
      <c r="G292" s="103">
        <f t="shared" si="17"/>
        <v>0.23620000000000019</v>
      </c>
      <c r="H292" s="70"/>
      <c r="I292" s="113">
        <v>39.200000000000003</v>
      </c>
      <c r="J292" s="118"/>
      <c r="K292" s="133">
        <f t="shared" si="18"/>
        <v>0</v>
      </c>
    </row>
    <row r="293" spans="1:11" ht="16.5" thickBot="1" x14ac:dyDescent="0.3">
      <c r="A293" s="108" t="s">
        <v>337</v>
      </c>
      <c r="B293" s="108"/>
      <c r="C293" s="108" t="s">
        <v>864</v>
      </c>
      <c r="D293" s="108" t="s">
        <v>568</v>
      </c>
      <c r="E293" s="135">
        <v>2.8483999999999998</v>
      </c>
      <c r="F293" s="108">
        <v>3.0409999999999999</v>
      </c>
      <c r="G293" s="103">
        <f t="shared" si="17"/>
        <v>0.1926000000000001</v>
      </c>
      <c r="H293" s="70"/>
      <c r="I293" s="113">
        <v>57.4</v>
      </c>
      <c r="J293" s="118"/>
      <c r="K293" s="133">
        <f t="shared" si="18"/>
        <v>0</v>
      </c>
    </row>
    <row r="294" spans="1:11" ht="16.5" thickBot="1" x14ac:dyDescent="0.3">
      <c r="A294" s="108" t="s">
        <v>338</v>
      </c>
      <c r="B294" s="108"/>
      <c r="C294" s="108" t="s">
        <v>865</v>
      </c>
      <c r="D294" s="108" t="s">
        <v>568</v>
      </c>
      <c r="E294" s="135">
        <v>6.1958000000000002</v>
      </c>
      <c r="F294" s="108">
        <v>6.6612</v>
      </c>
      <c r="G294" s="103">
        <f t="shared" si="17"/>
        <v>0.46539999999999981</v>
      </c>
      <c r="H294" s="70"/>
      <c r="I294" s="113">
        <v>61.3</v>
      </c>
      <c r="J294" s="118"/>
      <c r="K294" s="133">
        <f t="shared" si="18"/>
        <v>0</v>
      </c>
    </row>
    <row r="295" spans="1:11" ht="34.5" customHeight="1" thickBot="1" x14ac:dyDescent="0.3">
      <c r="A295" s="108" t="s">
        <v>339</v>
      </c>
      <c r="B295" s="108"/>
      <c r="C295" s="108" t="s">
        <v>866</v>
      </c>
      <c r="D295" s="108" t="s">
        <v>568</v>
      </c>
      <c r="E295" s="135">
        <v>4.0477999999999996</v>
      </c>
      <c r="F295" s="108">
        <v>4.3438999999999997</v>
      </c>
      <c r="G295" s="103">
        <f t="shared" si="17"/>
        <v>0.29610000000000003</v>
      </c>
      <c r="H295" s="70"/>
      <c r="I295" s="113">
        <v>46.4</v>
      </c>
      <c r="J295" s="118"/>
      <c r="K295" s="133">
        <f t="shared" si="18"/>
        <v>0</v>
      </c>
    </row>
    <row r="296" spans="1:11" ht="16.5" thickBot="1" x14ac:dyDescent="0.3">
      <c r="A296" s="108" t="s">
        <v>340</v>
      </c>
      <c r="B296" s="108"/>
      <c r="C296" s="108" t="s">
        <v>867</v>
      </c>
      <c r="D296" s="108" t="s">
        <v>568</v>
      </c>
      <c r="E296" s="135">
        <v>2.4441000000000002</v>
      </c>
      <c r="F296" s="108">
        <v>2.5535999999999999</v>
      </c>
      <c r="G296" s="103">
        <f t="shared" si="17"/>
        <v>0.10949999999999971</v>
      </c>
      <c r="H296" s="70"/>
      <c r="I296" s="113">
        <v>48.3</v>
      </c>
      <c r="J296" s="118"/>
      <c r="K296" s="133">
        <f t="shared" si="18"/>
        <v>0</v>
      </c>
    </row>
    <row r="297" spans="1:11" ht="15.95" customHeight="1" thickBot="1" x14ac:dyDescent="0.3">
      <c r="A297" s="108" t="s">
        <v>341</v>
      </c>
      <c r="B297" s="108"/>
      <c r="C297" s="108" t="s">
        <v>868</v>
      </c>
      <c r="D297" s="108" t="s">
        <v>568</v>
      </c>
      <c r="E297" s="135">
        <v>7.1792999999999996</v>
      </c>
      <c r="F297" s="108">
        <v>7.6618000000000004</v>
      </c>
      <c r="G297" s="103">
        <f t="shared" si="17"/>
        <v>0.48250000000000082</v>
      </c>
      <c r="H297" s="70"/>
      <c r="I297" s="113">
        <v>62.6</v>
      </c>
      <c r="J297" s="118"/>
      <c r="K297" s="133">
        <f t="shared" si="18"/>
        <v>0</v>
      </c>
    </row>
    <row r="298" spans="1:11" ht="15.95" customHeight="1" thickBot="1" x14ac:dyDescent="0.3">
      <c r="A298" s="108" t="s">
        <v>342</v>
      </c>
      <c r="B298" s="108"/>
      <c r="C298" s="108"/>
      <c r="D298" s="108"/>
      <c r="E298" s="135">
        <v>2.0042</v>
      </c>
      <c r="F298" s="108">
        <v>2.1137000000000001</v>
      </c>
      <c r="G298" s="103">
        <f t="shared" si="17"/>
        <v>0.10950000000000015</v>
      </c>
      <c r="H298" s="70"/>
      <c r="I298" s="113">
        <v>39.299999999999997</v>
      </c>
      <c r="J298" s="118"/>
      <c r="K298" s="133">
        <f t="shared" si="18"/>
        <v>0</v>
      </c>
    </row>
    <row r="299" spans="1:11" ht="15.95" customHeight="1" thickBot="1" x14ac:dyDescent="0.3">
      <c r="A299" s="108" t="s">
        <v>343</v>
      </c>
      <c r="B299" s="108"/>
      <c r="C299" s="108" t="s">
        <v>869</v>
      </c>
      <c r="D299" s="108" t="s">
        <v>568</v>
      </c>
      <c r="E299" s="135">
        <v>2.7776999999999998</v>
      </c>
      <c r="F299" s="108">
        <v>2.9771999999999998</v>
      </c>
      <c r="G299" s="103">
        <f t="shared" si="17"/>
        <v>0.19950000000000001</v>
      </c>
      <c r="H299" s="70"/>
      <c r="I299" s="113">
        <v>57.2</v>
      </c>
      <c r="J299" s="118"/>
      <c r="K299" s="133">
        <f t="shared" si="18"/>
        <v>0</v>
      </c>
    </row>
    <row r="300" spans="1:11" ht="15.95" customHeight="1" thickBot="1" x14ac:dyDescent="0.3">
      <c r="A300" s="108" t="s">
        <v>344</v>
      </c>
      <c r="B300" s="108"/>
      <c r="C300" s="108" t="s">
        <v>870</v>
      </c>
      <c r="D300" s="108" t="s">
        <v>568</v>
      </c>
      <c r="E300" s="135">
        <v>5.1712999999999996</v>
      </c>
      <c r="F300" s="108">
        <v>5.5730000000000004</v>
      </c>
      <c r="G300" s="103">
        <f t="shared" si="17"/>
        <v>0.40170000000000083</v>
      </c>
      <c r="H300" s="70"/>
      <c r="I300" s="113">
        <v>61.3</v>
      </c>
      <c r="J300" s="118"/>
      <c r="K300" s="133">
        <f t="shared" si="18"/>
        <v>0</v>
      </c>
    </row>
    <row r="301" spans="1:11" ht="15.95" customHeight="1" thickBot="1" x14ac:dyDescent="0.3">
      <c r="A301" s="108" t="s">
        <v>345</v>
      </c>
      <c r="B301" s="108"/>
      <c r="C301" s="108" t="s">
        <v>871</v>
      </c>
      <c r="D301" s="108" t="s">
        <v>568</v>
      </c>
      <c r="E301" s="135">
        <v>4.0876999999999999</v>
      </c>
      <c r="F301" s="108">
        <v>4.3959999999999999</v>
      </c>
      <c r="G301" s="103">
        <f t="shared" si="17"/>
        <v>0.30830000000000002</v>
      </c>
      <c r="H301" s="70"/>
      <c r="I301" s="113">
        <v>46.5</v>
      </c>
      <c r="J301" s="118"/>
      <c r="K301" s="133">
        <f t="shared" si="18"/>
        <v>0</v>
      </c>
    </row>
    <row r="302" spans="1:11" ht="15.95" customHeight="1" thickBot="1" x14ac:dyDescent="0.3">
      <c r="A302" s="108" t="s">
        <v>346</v>
      </c>
      <c r="B302" s="108"/>
      <c r="C302" s="108" t="s">
        <v>872</v>
      </c>
      <c r="D302" s="108" t="s">
        <v>568</v>
      </c>
      <c r="E302" s="135">
        <v>3.4439000000000002</v>
      </c>
      <c r="F302" s="108">
        <v>3.4908999999999999</v>
      </c>
      <c r="G302" s="103">
        <f t="shared" si="17"/>
        <v>4.6999999999999709E-2</v>
      </c>
      <c r="H302" s="70"/>
      <c r="I302" s="113">
        <v>48.2</v>
      </c>
      <c r="J302" s="118">
        <v>-0.79059999999999997</v>
      </c>
      <c r="K302" s="133">
        <f t="shared" si="18"/>
        <v>0.79059999999999997</v>
      </c>
    </row>
    <row r="303" spans="1:11" ht="15.95" customHeight="1" thickBot="1" x14ac:dyDescent="0.3">
      <c r="A303" s="108" t="s">
        <v>347</v>
      </c>
      <c r="B303" s="108"/>
      <c r="C303" s="108" t="s">
        <v>873</v>
      </c>
      <c r="D303" s="108" t="s">
        <v>568</v>
      </c>
      <c r="E303" s="135">
        <v>6.8063000000000002</v>
      </c>
      <c r="F303" s="108">
        <v>7.3064</v>
      </c>
      <c r="G303" s="103">
        <f t="shared" si="17"/>
        <v>0.50009999999999977</v>
      </c>
      <c r="H303" s="70"/>
      <c r="I303" s="113">
        <v>62.6</v>
      </c>
      <c r="J303" s="118"/>
      <c r="K303" s="133">
        <f t="shared" si="18"/>
        <v>0</v>
      </c>
    </row>
    <row r="304" spans="1:11" ht="15.95" customHeight="1" thickBot="1" x14ac:dyDescent="0.3">
      <c r="A304" s="108" t="s">
        <v>348</v>
      </c>
      <c r="B304" s="108"/>
      <c r="C304" s="108" t="s">
        <v>874</v>
      </c>
      <c r="D304" s="108" t="s">
        <v>568</v>
      </c>
      <c r="E304" s="135">
        <v>3.5556999999999999</v>
      </c>
      <c r="F304" s="108">
        <v>3.6211000000000002</v>
      </c>
      <c r="G304" s="103">
        <f t="shared" si="17"/>
        <v>6.5400000000000347E-2</v>
      </c>
      <c r="H304" s="70"/>
      <c r="I304" s="113">
        <v>39.1</v>
      </c>
      <c r="J304" s="118"/>
      <c r="K304" s="133">
        <f t="shared" si="18"/>
        <v>0</v>
      </c>
    </row>
    <row r="305" spans="1:11" ht="15.95" customHeight="1" thickBot="1" x14ac:dyDescent="0.3">
      <c r="A305" s="108" t="s">
        <v>349</v>
      </c>
      <c r="B305" s="108"/>
      <c r="C305" s="108" t="s">
        <v>875</v>
      </c>
      <c r="D305" s="108" t="s">
        <v>568</v>
      </c>
      <c r="E305" s="135">
        <v>6.3761000000000001</v>
      </c>
      <c r="F305" s="108">
        <v>6.8452000000000002</v>
      </c>
      <c r="G305" s="103">
        <f t="shared" si="17"/>
        <v>0.46910000000000007</v>
      </c>
      <c r="H305" s="70"/>
      <c r="I305" s="113">
        <v>56.9</v>
      </c>
      <c r="J305" s="118"/>
      <c r="K305" s="133">
        <f t="shared" si="18"/>
        <v>0</v>
      </c>
    </row>
    <row r="306" spans="1:11" ht="15.95" customHeight="1" thickBot="1" x14ac:dyDescent="0.3">
      <c r="A306" s="108" t="s">
        <v>350</v>
      </c>
      <c r="B306" s="108"/>
      <c r="C306" s="108" t="s">
        <v>876</v>
      </c>
      <c r="D306" s="108" t="s">
        <v>568</v>
      </c>
      <c r="E306" s="135">
        <v>3.3456999999999999</v>
      </c>
      <c r="F306" s="108">
        <v>3.7292999999999998</v>
      </c>
      <c r="G306" s="103">
        <f t="shared" si="17"/>
        <v>0.38359999999999994</v>
      </c>
      <c r="H306" s="70"/>
      <c r="I306" s="113">
        <v>61.2</v>
      </c>
      <c r="J306" s="118"/>
      <c r="K306" s="133">
        <f t="shared" si="18"/>
        <v>0</v>
      </c>
    </row>
    <row r="307" spans="1:11" ht="15.95" customHeight="1" thickBot="1" x14ac:dyDescent="0.3">
      <c r="A307" s="108" t="s">
        <v>351</v>
      </c>
      <c r="B307" s="108"/>
      <c r="C307" s="108" t="s">
        <v>877</v>
      </c>
      <c r="D307" s="108" t="s">
        <v>568</v>
      </c>
      <c r="E307" s="135">
        <v>4.3212000000000002</v>
      </c>
      <c r="F307" s="108">
        <v>4.4897</v>
      </c>
      <c r="G307" s="103">
        <f t="shared" si="17"/>
        <v>0.16849999999999987</v>
      </c>
      <c r="H307" s="70"/>
      <c r="I307" s="113">
        <v>46.2</v>
      </c>
      <c r="J307" s="118"/>
      <c r="K307" s="133">
        <f t="shared" si="18"/>
        <v>0</v>
      </c>
    </row>
    <row r="308" spans="1:11" ht="15.95" customHeight="1" thickBot="1" x14ac:dyDescent="0.3">
      <c r="A308" s="108" t="s">
        <v>352</v>
      </c>
      <c r="B308" s="108"/>
      <c r="C308" s="108" t="s">
        <v>878</v>
      </c>
      <c r="D308" s="108" t="s">
        <v>568</v>
      </c>
      <c r="E308" s="135">
        <v>3.8698999999999999</v>
      </c>
      <c r="F308" s="108">
        <v>4.0632000000000001</v>
      </c>
      <c r="G308" s="103">
        <f t="shared" si="17"/>
        <v>0.19330000000000025</v>
      </c>
      <c r="H308" s="70"/>
      <c r="I308" s="56">
        <v>48</v>
      </c>
      <c r="J308" s="118"/>
      <c r="K308" s="133">
        <f t="shared" si="18"/>
        <v>0</v>
      </c>
    </row>
    <row r="309" spans="1:11" ht="15.95" customHeight="1" thickBot="1" x14ac:dyDescent="0.3">
      <c r="A309" s="108" t="s">
        <v>353</v>
      </c>
      <c r="B309" s="108"/>
      <c r="C309" s="108" t="s">
        <v>879</v>
      </c>
      <c r="D309" s="108" t="s">
        <v>568</v>
      </c>
      <c r="E309" s="135">
        <v>7.1473000000000004</v>
      </c>
      <c r="F309" s="108">
        <v>7.6277999999999997</v>
      </c>
      <c r="G309" s="103">
        <f t="shared" ref="G309:G370" si="20">F309-E309</f>
        <v>0.48049999999999926</v>
      </c>
      <c r="H309" s="70"/>
      <c r="I309" s="113">
        <v>62.8</v>
      </c>
      <c r="J309" s="118"/>
      <c r="K309" s="133">
        <f t="shared" si="18"/>
        <v>0</v>
      </c>
    </row>
    <row r="310" spans="1:11" ht="15.95" customHeight="1" thickBot="1" x14ac:dyDescent="0.3">
      <c r="A310" s="108" t="s">
        <v>354</v>
      </c>
      <c r="B310" s="108"/>
      <c r="C310" s="108" t="s">
        <v>880</v>
      </c>
      <c r="D310" s="108" t="s">
        <v>568</v>
      </c>
      <c r="E310" s="135">
        <v>3.6676000000000002</v>
      </c>
      <c r="F310" s="108">
        <v>3.8086000000000002</v>
      </c>
      <c r="G310" s="103">
        <f t="shared" si="20"/>
        <v>0.14100000000000001</v>
      </c>
      <c r="H310" s="70"/>
      <c r="I310" s="56">
        <v>39</v>
      </c>
      <c r="J310" s="118">
        <v>-0.84350000000000003</v>
      </c>
      <c r="K310" s="133">
        <f t="shared" si="18"/>
        <v>0.84350000000000003</v>
      </c>
    </row>
    <row r="311" spans="1:11" ht="15.95" customHeight="1" thickBot="1" x14ac:dyDescent="0.3">
      <c r="A311" s="108" t="s">
        <v>355</v>
      </c>
      <c r="B311" s="108"/>
      <c r="C311" s="108" t="s">
        <v>881</v>
      </c>
      <c r="D311" s="108" t="s">
        <v>568</v>
      </c>
      <c r="E311" s="135">
        <v>5.7812999999999999</v>
      </c>
      <c r="F311" s="108">
        <v>6.0644</v>
      </c>
      <c r="G311" s="103">
        <f t="shared" si="20"/>
        <v>0.28310000000000013</v>
      </c>
      <c r="H311" s="70"/>
      <c r="I311" s="113">
        <v>57.3</v>
      </c>
      <c r="J311" s="118"/>
      <c r="K311" s="133">
        <f t="shared" si="18"/>
        <v>0</v>
      </c>
    </row>
    <row r="312" spans="1:11" ht="15.95" customHeight="1" thickBot="1" x14ac:dyDescent="0.3">
      <c r="A312" s="108" t="s">
        <v>356</v>
      </c>
      <c r="B312" s="108"/>
      <c r="C312" s="108" t="s">
        <v>882</v>
      </c>
      <c r="D312" s="108" t="s">
        <v>568</v>
      </c>
      <c r="E312" s="135">
        <v>4.3333000000000004</v>
      </c>
      <c r="F312" s="108">
        <v>4.3333000000000004</v>
      </c>
      <c r="G312" s="103">
        <f t="shared" si="20"/>
        <v>0</v>
      </c>
      <c r="H312" s="141">
        <f>0.005902*I312</f>
        <v>0.36061219999999999</v>
      </c>
      <c r="I312" s="113">
        <v>61.1</v>
      </c>
      <c r="J312" s="118"/>
      <c r="K312" s="133">
        <f t="shared" si="18"/>
        <v>0</v>
      </c>
    </row>
    <row r="313" spans="1:11" ht="15.95" customHeight="1" thickBot="1" x14ac:dyDescent="0.3">
      <c r="A313" s="108" t="s">
        <v>357</v>
      </c>
      <c r="B313" s="108"/>
      <c r="C313" s="108" t="s">
        <v>883</v>
      </c>
      <c r="D313" s="108" t="s">
        <v>568</v>
      </c>
      <c r="E313" s="135">
        <v>3.5506000000000002</v>
      </c>
      <c r="F313" s="108">
        <v>4.0571000000000002</v>
      </c>
      <c r="G313" s="103">
        <f t="shared" si="20"/>
        <v>0.50649999999999995</v>
      </c>
      <c r="H313" s="70"/>
      <c r="I313" s="113">
        <v>46.4</v>
      </c>
      <c r="J313" s="118"/>
      <c r="K313" s="133">
        <f t="shared" si="18"/>
        <v>0</v>
      </c>
    </row>
    <row r="314" spans="1:11" ht="15.95" customHeight="1" thickBot="1" x14ac:dyDescent="0.3">
      <c r="A314" s="108" t="s">
        <v>358</v>
      </c>
      <c r="B314" s="108"/>
      <c r="C314" s="108" t="s">
        <v>884</v>
      </c>
      <c r="D314" s="108" t="s">
        <v>568</v>
      </c>
      <c r="E314" s="135">
        <v>3.7717999999999998</v>
      </c>
      <c r="F314" s="108">
        <v>3.9517000000000002</v>
      </c>
      <c r="G314" s="103">
        <f t="shared" si="20"/>
        <v>0.17990000000000039</v>
      </c>
      <c r="H314" s="70"/>
      <c r="I314" s="56">
        <v>48</v>
      </c>
      <c r="J314" s="118"/>
      <c r="K314" s="133">
        <f t="shared" si="18"/>
        <v>0</v>
      </c>
    </row>
    <row r="315" spans="1:11" ht="15.95" customHeight="1" thickBot="1" x14ac:dyDescent="0.3">
      <c r="A315" s="108" t="s">
        <v>359</v>
      </c>
      <c r="B315" s="108"/>
      <c r="C315" s="108" t="s">
        <v>885</v>
      </c>
      <c r="D315" s="108" t="s">
        <v>568</v>
      </c>
      <c r="E315" s="135">
        <v>7.2263999999999999</v>
      </c>
      <c r="F315" s="108">
        <v>7.7196999999999996</v>
      </c>
      <c r="G315" s="103">
        <f t="shared" si="20"/>
        <v>0.49329999999999963</v>
      </c>
      <c r="H315" s="70"/>
      <c r="I315" s="113">
        <v>62.6</v>
      </c>
      <c r="J315" s="118"/>
      <c r="K315" s="133">
        <f t="shared" si="18"/>
        <v>0</v>
      </c>
    </row>
    <row r="316" spans="1:11" ht="15.95" customHeight="1" thickBot="1" x14ac:dyDescent="0.3">
      <c r="A316" s="108" t="s">
        <v>360</v>
      </c>
      <c r="B316" s="108"/>
      <c r="C316" s="108" t="s">
        <v>886</v>
      </c>
      <c r="D316" s="108" t="s">
        <v>568</v>
      </c>
      <c r="E316" s="78">
        <v>3.6648999999999998</v>
      </c>
      <c r="F316" s="78">
        <v>3.9542999999999999</v>
      </c>
      <c r="G316" s="103">
        <f t="shared" si="20"/>
        <v>0.2894000000000001</v>
      </c>
      <c r="H316" s="70"/>
      <c r="I316" s="113">
        <v>39.1</v>
      </c>
      <c r="J316" s="118"/>
      <c r="K316" s="133">
        <f t="shared" si="18"/>
        <v>0</v>
      </c>
    </row>
    <row r="317" spans="1:11" ht="15.95" customHeight="1" thickBot="1" x14ac:dyDescent="0.3">
      <c r="A317" s="108" t="s">
        <v>361</v>
      </c>
      <c r="B317" s="108"/>
      <c r="C317" s="108" t="s">
        <v>887</v>
      </c>
      <c r="D317" s="108" t="s">
        <v>568</v>
      </c>
      <c r="E317" s="135">
        <v>4.431</v>
      </c>
      <c r="F317" s="108">
        <v>4.8792</v>
      </c>
      <c r="G317" s="103">
        <f t="shared" si="20"/>
        <v>0.44819999999999993</v>
      </c>
      <c r="H317" s="70"/>
      <c r="I317" s="113">
        <v>56.8</v>
      </c>
      <c r="J317" s="118"/>
      <c r="K317" s="133">
        <f t="shared" si="18"/>
        <v>0</v>
      </c>
    </row>
    <row r="318" spans="1:11" ht="15.95" customHeight="1" thickBot="1" x14ac:dyDescent="0.3">
      <c r="A318" s="108" t="s">
        <v>362</v>
      </c>
      <c r="B318" s="108"/>
      <c r="C318" s="108" t="s">
        <v>888</v>
      </c>
      <c r="D318" s="108" t="s">
        <v>568</v>
      </c>
      <c r="E318" s="135">
        <v>6.9259000000000004</v>
      </c>
      <c r="F318" s="108">
        <v>7.4336000000000002</v>
      </c>
      <c r="G318" s="103">
        <f t="shared" si="20"/>
        <v>0.50769999999999982</v>
      </c>
      <c r="H318" s="70"/>
      <c r="I318" s="113">
        <v>61.2</v>
      </c>
      <c r="J318" s="118"/>
      <c r="K318" s="133">
        <f t="shared" si="18"/>
        <v>0</v>
      </c>
    </row>
    <row r="319" spans="1:11" ht="15.95" customHeight="1" thickBot="1" x14ac:dyDescent="0.3">
      <c r="A319" s="108" t="s">
        <v>363</v>
      </c>
      <c r="B319" s="108"/>
      <c r="C319" s="108" t="s">
        <v>889</v>
      </c>
      <c r="D319" s="108" t="s">
        <v>568</v>
      </c>
      <c r="E319" s="135">
        <v>4.0038999999999998</v>
      </c>
      <c r="F319" s="108">
        <v>4.0038999999999998</v>
      </c>
      <c r="G319" s="103">
        <f t="shared" si="20"/>
        <v>0</v>
      </c>
      <c r="H319" s="141">
        <f>0.005902*I319</f>
        <v>0.27385280000000001</v>
      </c>
      <c r="I319" s="113">
        <v>46.4</v>
      </c>
      <c r="J319" s="118"/>
      <c r="K319" s="133">
        <f t="shared" si="18"/>
        <v>0</v>
      </c>
    </row>
    <row r="320" spans="1:11" ht="15.95" customHeight="1" thickBot="1" x14ac:dyDescent="0.3">
      <c r="A320" s="108" t="s">
        <v>364</v>
      </c>
      <c r="B320" s="108"/>
      <c r="C320" s="108" t="s">
        <v>890</v>
      </c>
      <c r="D320" s="108" t="s">
        <v>568</v>
      </c>
      <c r="E320" s="135">
        <v>4.4880000000000004</v>
      </c>
      <c r="F320" s="108">
        <v>4.5148999999999999</v>
      </c>
      <c r="G320" s="103">
        <f t="shared" si="20"/>
        <v>2.689999999999948E-2</v>
      </c>
      <c r="H320" s="70"/>
      <c r="I320" s="113">
        <v>48.2</v>
      </c>
      <c r="J320" s="118"/>
      <c r="K320" s="133">
        <f t="shared" si="18"/>
        <v>0</v>
      </c>
    </row>
    <row r="321" spans="1:12" ht="15.95" customHeight="1" thickBot="1" x14ac:dyDescent="0.3">
      <c r="A321" s="108" t="s">
        <v>365</v>
      </c>
      <c r="B321" s="108"/>
      <c r="C321" s="108" t="s">
        <v>891</v>
      </c>
      <c r="D321" s="108" t="s">
        <v>568</v>
      </c>
      <c r="E321" s="135">
        <v>5.22</v>
      </c>
      <c r="F321" s="108">
        <v>5.2946</v>
      </c>
      <c r="G321" s="103">
        <f t="shared" si="20"/>
        <v>7.4600000000000222E-2</v>
      </c>
      <c r="H321" s="70"/>
      <c r="I321" s="113">
        <v>62.6</v>
      </c>
      <c r="J321" s="118"/>
      <c r="K321" s="133">
        <f t="shared" si="18"/>
        <v>0</v>
      </c>
    </row>
    <row r="322" spans="1:12" ht="15.95" customHeight="1" thickBot="1" x14ac:dyDescent="0.3">
      <c r="A322" s="108" t="s">
        <v>366</v>
      </c>
      <c r="B322" s="108"/>
      <c r="C322" s="108" t="s">
        <v>892</v>
      </c>
      <c r="D322" s="108" t="s">
        <v>568</v>
      </c>
      <c r="E322" s="135">
        <v>2.9645999999999999</v>
      </c>
      <c r="F322" s="108">
        <v>3.2902</v>
      </c>
      <c r="G322" s="103">
        <f t="shared" si="20"/>
        <v>0.32560000000000011</v>
      </c>
      <c r="H322" s="70"/>
      <c r="I322" s="113">
        <v>39.200000000000003</v>
      </c>
      <c r="J322" s="118"/>
      <c r="K322" s="133">
        <f t="shared" si="18"/>
        <v>0</v>
      </c>
    </row>
    <row r="323" spans="1:12" ht="15.95" customHeight="1" thickBot="1" x14ac:dyDescent="0.3">
      <c r="A323" s="108" t="s">
        <v>367</v>
      </c>
      <c r="B323" s="108"/>
      <c r="C323" s="108" t="s">
        <v>893</v>
      </c>
      <c r="D323" s="108" t="s">
        <v>568</v>
      </c>
      <c r="E323" s="135">
        <v>4.3562000000000003</v>
      </c>
      <c r="F323" s="108">
        <v>4.4634999999999998</v>
      </c>
      <c r="G323" s="103">
        <f t="shared" si="20"/>
        <v>0.10729999999999951</v>
      </c>
      <c r="H323" s="70"/>
      <c r="I323" s="113">
        <v>57.3</v>
      </c>
      <c r="J323" s="118">
        <v>-0.20300000000000001</v>
      </c>
      <c r="K323" s="133">
        <f t="shared" si="18"/>
        <v>0.20300000000000001</v>
      </c>
      <c r="L323" s="134">
        <f>K323*E536</f>
        <v>480.57814000000008</v>
      </c>
    </row>
    <row r="324" spans="1:12" ht="15.95" customHeight="1" thickBot="1" x14ac:dyDescent="0.3">
      <c r="A324" s="108" t="s">
        <v>368</v>
      </c>
      <c r="B324" s="108"/>
      <c r="C324" s="108" t="s">
        <v>894</v>
      </c>
      <c r="D324" s="108" t="s">
        <v>568</v>
      </c>
      <c r="E324" s="135">
        <v>12.1851</v>
      </c>
      <c r="F324" s="108">
        <v>12.929</v>
      </c>
      <c r="G324" s="103">
        <f t="shared" si="20"/>
        <v>0.74390000000000001</v>
      </c>
      <c r="H324" s="70"/>
      <c r="I324" s="113">
        <v>69.099999999999994</v>
      </c>
      <c r="J324" s="118"/>
      <c r="K324" s="133">
        <f t="shared" si="18"/>
        <v>0</v>
      </c>
    </row>
    <row r="325" spans="1:12" ht="15.95" customHeight="1" thickBot="1" x14ac:dyDescent="0.3">
      <c r="A325" s="108" t="s">
        <v>369</v>
      </c>
      <c r="B325" s="108"/>
      <c r="C325" s="108" t="s">
        <v>895</v>
      </c>
      <c r="D325" s="108" t="s">
        <v>568</v>
      </c>
      <c r="E325" s="135">
        <v>5.6745000000000001</v>
      </c>
      <c r="F325" s="108">
        <v>6.0359999999999996</v>
      </c>
      <c r="G325" s="103">
        <f t="shared" si="20"/>
        <v>0.36149999999999949</v>
      </c>
      <c r="H325" s="70"/>
      <c r="I325" s="113">
        <v>38.1</v>
      </c>
      <c r="J325" s="118"/>
      <c r="K325" s="133">
        <f t="shared" si="18"/>
        <v>0</v>
      </c>
    </row>
    <row r="326" spans="1:12" ht="15.95" customHeight="1" thickBot="1" x14ac:dyDescent="0.3">
      <c r="A326" s="108" t="s">
        <v>370</v>
      </c>
      <c r="B326" s="108"/>
      <c r="C326" s="108" t="s">
        <v>896</v>
      </c>
      <c r="D326" s="108" t="s">
        <v>568</v>
      </c>
      <c r="E326" s="135">
        <v>9.3702000000000005</v>
      </c>
      <c r="F326" s="108">
        <v>9.8063000000000002</v>
      </c>
      <c r="G326" s="103">
        <f t="shared" si="20"/>
        <v>0.43609999999999971</v>
      </c>
      <c r="H326" s="70"/>
      <c r="I326" s="113">
        <v>58.6</v>
      </c>
      <c r="J326" s="118"/>
      <c r="K326" s="133">
        <f t="shared" si="18"/>
        <v>0</v>
      </c>
    </row>
    <row r="327" spans="1:12" ht="16.5" thickBot="1" x14ac:dyDescent="0.3">
      <c r="A327" s="108" t="s">
        <v>371</v>
      </c>
      <c r="B327" s="108"/>
      <c r="C327" s="108" t="s">
        <v>897</v>
      </c>
      <c r="D327" s="108" t="s">
        <v>568</v>
      </c>
      <c r="E327" s="135">
        <v>11.9815</v>
      </c>
      <c r="F327" s="108">
        <v>12.706200000000001</v>
      </c>
      <c r="G327" s="103">
        <f t="shared" si="20"/>
        <v>0.72470000000000034</v>
      </c>
      <c r="H327" s="70"/>
      <c r="I327" s="56">
        <v>84</v>
      </c>
      <c r="J327" s="118"/>
      <c r="K327" s="133">
        <f t="shared" si="18"/>
        <v>0</v>
      </c>
    </row>
    <row r="328" spans="1:12" ht="16.5" thickBot="1" x14ac:dyDescent="0.3">
      <c r="A328" s="108" t="s">
        <v>372</v>
      </c>
      <c r="B328" s="108"/>
      <c r="C328" s="108" t="s">
        <v>898</v>
      </c>
      <c r="D328" s="108" t="s">
        <v>568</v>
      </c>
      <c r="E328" s="135">
        <v>7.0913000000000004</v>
      </c>
      <c r="F328" s="108">
        <v>7.5572999999999997</v>
      </c>
      <c r="G328" s="103">
        <f t="shared" si="20"/>
        <v>0.4659999999999993</v>
      </c>
      <c r="H328" s="70"/>
      <c r="I328" s="113">
        <v>68.8</v>
      </c>
      <c r="J328" s="118"/>
      <c r="K328" s="133">
        <f t="shared" si="18"/>
        <v>0</v>
      </c>
    </row>
    <row r="329" spans="1:12" ht="16.5" thickBot="1" x14ac:dyDescent="0.3">
      <c r="A329" s="108" t="s">
        <v>373</v>
      </c>
      <c r="B329" s="108"/>
      <c r="C329" s="108" t="s">
        <v>899</v>
      </c>
      <c r="D329" s="108" t="s">
        <v>568</v>
      </c>
      <c r="E329" s="135">
        <v>5.1002999999999998</v>
      </c>
      <c r="F329" s="108">
        <v>5.3964999999999996</v>
      </c>
      <c r="G329" s="103">
        <f t="shared" si="20"/>
        <v>0.2961999999999998</v>
      </c>
      <c r="H329" s="70"/>
      <c r="I329" s="113">
        <v>37.5</v>
      </c>
      <c r="J329" s="118"/>
      <c r="K329" s="133">
        <f t="shared" si="18"/>
        <v>0</v>
      </c>
    </row>
    <row r="330" spans="1:12" ht="32.25" customHeight="1" thickBot="1" x14ac:dyDescent="0.3">
      <c r="A330" s="108" t="s">
        <v>374</v>
      </c>
      <c r="B330" s="108"/>
      <c r="C330" s="108" t="s">
        <v>900</v>
      </c>
      <c r="D330" s="108" t="s">
        <v>568</v>
      </c>
      <c r="E330" s="135">
        <v>5.8833000000000002</v>
      </c>
      <c r="F330" s="108">
        <v>6.2401</v>
      </c>
      <c r="G330" s="103">
        <f t="shared" si="20"/>
        <v>0.35679999999999978</v>
      </c>
      <c r="H330" s="70"/>
      <c r="I330" s="113">
        <v>58.3</v>
      </c>
      <c r="J330" s="118"/>
      <c r="K330" s="133">
        <f t="shared" si="18"/>
        <v>0</v>
      </c>
    </row>
    <row r="331" spans="1:12" ht="16.5" thickBot="1" x14ac:dyDescent="0.3">
      <c r="A331" s="108" t="s">
        <v>375</v>
      </c>
      <c r="B331" s="108"/>
      <c r="C331" s="108" t="s">
        <v>901</v>
      </c>
      <c r="D331" s="108" t="s">
        <v>568</v>
      </c>
      <c r="E331" s="135">
        <v>8.8942999999999994</v>
      </c>
      <c r="F331" s="108">
        <v>9.4670000000000005</v>
      </c>
      <c r="G331" s="103">
        <f t="shared" si="20"/>
        <v>0.5727000000000011</v>
      </c>
      <c r="H331" s="70"/>
      <c r="I331" s="113">
        <v>84.4</v>
      </c>
      <c r="J331" s="118"/>
      <c r="K331" s="133">
        <f t="shared" si="18"/>
        <v>0</v>
      </c>
    </row>
    <row r="332" spans="1:12" ht="16.5" thickBot="1" x14ac:dyDescent="0.3">
      <c r="A332" s="108" t="s">
        <v>376</v>
      </c>
      <c r="B332" s="108"/>
      <c r="C332" s="108"/>
      <c r="D332" s="108"/>
      <c r="E332" s="135">
        <v>0.46439999999999998</v>
      </c>
      <c r="F332" s="108">
        <v>0.46439999999999998</v>
      </c>
      <c r="G332" s="103">
        <f t="shared" si="20"/>
        <v>0</v>
      </c>
      <c r="H332" s="141">
        <f t="shared" ref="H332:H333" si="21">0.005902*I332</f>
        <v>0.40723799999999999</v>
      </c>
      <c r="I332" s="56">
        <v>69</v>
      </c>
      <c r="J332" s="118"/>
      <c r="K332" s="133">
        <f t="shared" si="18"/>
        <v>0</v>
      </c>
    </row>
    <row r="333" spans="1:12" ht="16.5" thickBot="1" x14ac:dyDescent="0.3">
      <c r="A333" s="108" t="s">
        <v>377</v>
      </c>
      <c r="B333" s="108"/>
      <c r="C333" s="108" t="s">
        <v>902</v>
      </c>
      <c r="D333" s="108" t="s">
        <v>568</v>
      </c>
      <c r="E333" s="135">
        <v>3.9946000000000002</v>
      </c>
      <c r="F333" s="108">
        <v>3.9946000000000002</v>
      </c>
      <c r="G333" s="103">
        <f t="shared" si="20"/>
        <v>0</v>
      </c>
      <c r="H333" s="141">
        <f t="shared" si="21"/>
        <v>0.22309559999999998</v>
      </c>
      <c r="I333" s="113">
        <v>37.799999999999997</v>
      </c>
      <c r="J333" s="118"/>
      <c r="K333" s="133">
        <f t="shared" si="18"/>
        <v>0</v>
      </c>
    </row>
    <row r="334" spans="1:12" ht="16.5" thickBot="1" x14ac:dyDescent="0.3">
      <c r="A334" s="108" t="s">
        <v>378</v>
      </c>
      <c r="B334" s="108"/>
      <c r="C334" s="108" t="s">
        <v>903</v>
      </c>
      <c r="D334" s="108" t="s">
        <v>568</v>
      </c>
      <c r="E334" s="135">
        <v>8.0882000000000005</v>
      </c>
      <c r="F334" s="108">
        <v>8.5526</v>
      </c>
      <c r="G334" s="103">
        <f t="shared" si="20"/>
        <v>0.46439999999999948</v>
      </c>
      <c r="H334" s="70"/>
      <c r="I334" s="113">
        <v>58.2</v>
      </c>
      <c r="J334" s="118"/>
      <c r="K334" s="133">
        <f t="shared" ref="K334:K394" si="22">-J334</f>
        <v>0</v>
      </c>
    </row>
    <row r="335" spans="1:12" ht="28.5" customHeight="1" thickBot="1" x14ac:dyDescent="0.3">
      <c r="A335" s="108" t="s">
        <v>379</v>
      </c>
      <c r="B335" s="108"/>
      <c r="C335" s="108" t="s">
        <v>904</v>
      </c>
      <c r="D335" s="108" t="s">
        <v>568</v>
      </c>
      <c r="E335" s="135">
        <v>9.6403999999999996</v>
      </c>
      <c r="F335" s="108">
        <v>9.6403999999999996</v>
      </c>
      <c r="G335" s="103">
        <f t="shared" si="20"/>
        <v>0</v>
      </c>
      <c r="H335" s="141">
        <f>0.005902*I335</f>
        <v>0.49812880000000004</v>
      </c>
      <c r="I335" s="113">
        <v>84.4</v>
      </c>
      <c r="J335" s="118"/>
      <c r="K335" s="133">
        <f t="shared" si="22"/>
        <v>0</v>
      </c>
    </row>
    <row r="336" spans="1:12" ht="28.5" customHeight="1" thickBot="1" x14ac:dyDescent="0.3">
      <c r="A336" s="108" t="s">
        <v>380</v>
      </c>
      <c r="B336" s="108"/>
      <c r="C336" s="108" t="s">
        <v>905</v>
      </c>
      <c r="D336" s="108" t="s">
        <v>568</v>
      </c>
      <c r="E336" s="135">
        <v>7.5003000000000002</v>
      </c>
      <c r="F336" s="108">
        <v>7.9591000000000003</v>
      </c>
      <c r="G336" s="103">
        <f t="shared" si="20"/>
        <v>0.4588000000000001</v>
      </c>
      <c r="H336" s="70"/>
      <c r="I336" s="113">
        <v>68.900000000000006</v>
      </c>
      <c r="J336" s="118"/>
      <c r="K336" s="133">
        <f t="shared" si="22"/>
        <v>0</v>
      </c>
    </row>
    <row r="337" spans="1:12" ht="30.75" customHeight="1" thickBot="1" x14ac:dyDescent="0.3">
      <c r="A337" s="108" t="s">
        <v>381</v>
      </c>
      <c r="B337" s="108"/>
      <c r="C337" s="108" t="s">
        <v>906</v>
      </c>
      <c r="D337" s="108" t="s">
        <v>568</v>
      </c>
      <c r="E337" s="135">
        <v>5.1035000000000004</v>
      </c>
      <c r="F337" s="108">
        <v>5.3952</v>
      </c>
      <c r="G337" s="103">
        <f t="shared" si="20"/>
        <v>0.29169999999999963</v>
      </c>
      <c r="H337" s="70"/>
      <c r="I337" s="113">
        <v>37.799999999999997</v>
      </c>
      <c r="J337" s="118"/>
      <c r="K337" s="133">
        <f t="shared" si="22"/>
        <v>0</v>
      </c>
    </row>
    <row r="338" spans="1:12" ht="16.5" thickBot="1" x14ac:dyDescent="0.3">
      <c r="A338" s="108" t="s">
        <v>382</v>
      </c>
      <c r="B338" s="108"/>
      <c r="C338" s="108" t="s">
        <v>907</v>
      </c>
      <c r="D338" s="108" t="s">
        <v>568</v>
      </c>
      <c r="E338" s="135">
        <v>7.8554000000000004</v>
      </c>
      <c r="F338" s="108">
        <v>8.3339999999999996</v>
      </c>
      <c r="G338" s="103">
        <f t="shared" si="20"/>
        <v>0.47859999999999925</v>
      </c>
      <c r="H338" s="70"/>
      <c r="I338" s="113">
        <v>58.1</v>
      </c>
      <c r="J338" s="118"/>
      <c r="K338" s="133">
        <f t="shared" si="22"/>
        <v>0</v>
      </c>
    </row>
    <row r="339" spans="1:12" ht="27" customHeight="1" thickBot="1" x14ac:dyDescent="0.3">
      <c r="A339" s="108" t="s">
        <v>383</v>
      </c>
      <c r="B339" s="108"/>
      <c r="C339" s="108" t="s">
        <v>908</v>
      </c>
      <c r="D339" s="108" t="s">
        <v>568</v>
      </c>
      <c r="E339" s="135">
        <v>8.1485000000000003</v>
      </c>
      <c r="F339" s="108">
        <v>8.1631</v>
      </c>
      <c r="G339" s="103">
        <f t="shared" si="20"/>
        <v>1.4599999999999724E-2</v>
      </c>
      <c r="H339" s="70"/>
      <c r="I339" s="113">
        <v>84.4</v>
      </c>
      <c r="J339" s="118"/>
      <c r="K339" s="133">
        <f t="shared" si="22"/>
        <v>0</v>
      </c>
    </row>
    <row r="340" spans="1:12" ht="26.25" customHeight="1" thickBot="1" x14ac:dyDescent="0.3">
      <c r="A340" s="108" t="s">
        <v>384</v>
      </c>
      <c r="B340" s="108"/>
      <c r="C340" s="108" t="s">
        <v>909</v>
      </c>
      <c r="D340" s="108" t="s">
        <v>568</v>
      </c>
      <c r="E340" s="103">
        <v>7.8688000000000002</v>
      </c>
      <c r="F340" s="120">
        <v>7.8688000000000002</v>
      </c>
      <c r="G340" s="103">
        <f t="shared" si="20"/>
        <v>0</v>
      </c>
      <c r="H340" s="141">
        <f t="shared" ref="H340:H343" si="23">0.005902*I340</f>
        <v>0.40841840000000001</v>
      </c>
      <c r="I340" s="113">
        <v>69.2</v>
      </c>
      <c r="J340" s="118"/>
      <c r="K340" s="133">
        <f t="shared" si="22"/>
        <v>0</v>
      </c>
      <c r="L340" s="193" t="s">
        <v>1085</v>
      </c>
    </row>
    <row r="341" spans="1:12" ht="16.5" thickBot="1" x14ac:dyDescent="0.3">
      <c r="A341" s="108" t="s">
        <v>385</v>
      </c>
      <c r="B341" s="108"/>
      <c r="C341" s="108" t="s">
        <v>910</v>
      </c>
      <c r="D341" s="108" t="s">
        <v>568</v>
      </c>
      <c r="E341" s="103">
        <v>3.7955000000000001</v>
      </c>
      <c r="F341" s="120">
        <v>3.7955000000000001</v>
      </c>
      <c r="G341" s="103">
        <f t="shared" si="20"/>
        <v>0</v>
      </c>
      <c r="H341" s="141">
        <f t="shared" si="23"/>
        <v>0.22250540000000002</v>
      </c>
      <c r="I341" s="113">
        <v>37.700000000000003</v>
      </c>
      <c r="J341" s="118"/>
      <c r="K341" s="133">
        <f t="shared" si="22"/>
        <v>0</v>
      </c>
      <c r="L341" s="193"/>
    </row>
    <row r="342" spans="1:12" ht="27.75" customHeight="1" thickBot="1" x14ac:dyDescent="0.3">
      <c r="A342" s="108" t="s">
        <v>386</v>
      </c>
      <c r="B342" s="108"/>
      <c r="C342" s="108" t="s">
        <v>911</v>
      </c>
      <c r="D342" s="108" t="s">
        <v>568</v>
      </c>
      <c r="E342" s="103">
        <v>7.0853000000000002</v>
      </c>
      <c r="F342" s="120">
        <v>7.0853000000000002</v>
      </c>
      <c r="G342" s="103">
        <f>F342-E342</f>
        <v>0</v>
      </c>
      <c r="H342" s="141">
        <f t="shared" si="23"/>
        <v>0.34349640000000004</v>
      </c>
      <c r="I342" s="113">
        <v>58.2</v>
      </c>
      <c r="J342" s="118"/>
      <c r="K342" s="133">
        <f t="shared" si="22"/>
        <v>0</v>
      </c>
      <c r="L342" s="193"/>
    </row>
    <row r="343" spans="1:12" ht="24" customHeight="1" thickBot="1" x14ac:dyDescent="0.3">
      <c r="A343" s="108" t="s">
        <v>387</v>
      </c>
      <c r="B343" s="108"/>
      <c r="C343" s="108" t="s">
        <v>912</v>
      </c>
      <c r="D343" s="108" t="s">
        <v>568</v>
      </c>
      <c r="E343" s="103">
        <v>3.9352999999999998</v>
      </c>
      <c r="F343" s="120">
        <v>3.9352999999999998</v>
      </c>
      <c r="G343" s="103">
        <f t="shared" si="20"/>
        <v>0</v>
      </c>
      <c r="H343" s="141">
        <f t="shared" si="23"/>
        <v>0.49517780000000006</v>
      </c>
      <c r="I343" s="113">
        <v>83.9</v>
      </c>
      <c r="J343" s="118"/>
      <c r="K343" s="133">
        <f t="shared" si="22"/>
        <v>0</v>
      </c>
      <c r="L343" s="193"/>
    </row>
    <row r="344" spans="1:12" ht="29.25" customHeight="1" thickBot="1" x14ac:dyDescent="0.3">
      <c r="A344" s="108" t="s">
        <v>388</v>
      </c>
      <c r="B344" s="108"/>
      <c r="C344" s="108" t="s">
        <v>913</v>
      </c>
      <c r="D344" s="108" t="s">
        <v>568</v>
      </c>
      <c r="E344" s="103">
        <v>8.2228999999999992</v>
      </c>
      <c r="F344" s="103">
        <v>8.4758999999999993</v>
      </c>
      <c r="G344" s="103">
        <f t="shared" si="20"/>
        <v>0.25300000000000011</v>
      </c>
      <c r="H344" s="70"/>
      <c r="I344" s="113">
        <v>68.900000000000006</v>
      </c>
      <c r="J344" s="118"/>
      <c r="K344" s="133">
        <f t="shared" si="22"/>
        <v>0</v>
      </c>
    </row>
    <row r="345" spans="1:12" ht="26.25" customHeight="1" thickBot="1" x14ac:dyDescent="0.3">
      <c r="A345" s="108" t="s">
        <v>389</v>
      </c>
      <c r="B345" s="108"/>
      <c r="C345" s="108" t="s">
        <v>914</v>
      </c>
      <c r="D345" s="108" t="s">
        <v>568</v>
      </c>
      <c r="E345" s="103">
        <v>4.5471000000000004</v>
      </c>
      <c r="F345" s="103">
        <v>4.6567999999999996</v>
      </c>
      <c r="G345" s="103">
        <f t="shared" si="20"/>
        <v>0.10969999999999924</v>
      </c>
      <c r="H345" s="70"/>
      <c r="I345" s="113">
        <v>37.700000000000003</v>
      </c>
      <c r="J345" s="118"/>
      <c r="K345" s="133">
        <f t="shared" si="22"/>
        <v>0</v>
      </c>
    </row>
    <row r="346" spans="1:12" ht="27.75" customHeight="1" thickBot="1" x14ac:dyDescent="0.3">
      <c r="A346" s="108" t="s">
        <v>390</v>
      </c>
      <c r="B346" s="108"/>
      <c r="C346" s="108" t="s">
        <v>915</v>
      </c>
      <c r="D346" s="108" t="s">
        <v>568</v>
      </c>
      <c r="E346" s="103">
        <v>6.9565000000000001</v>
      </c>
      <c r="F346" s="103">
        <v>7.7089999999999996</v>
      </c>
      <c r="G346" s="103">
        <f t="shared" si="20"/>
        <v>0.7524999999999995</v>
      </c>
      <c r="H346" s="70"/>
      <c r="I346" s="113">
        <v>58.3</v>
      </c>
      <c r="J346" s="118"/>
      <c r="K346" s="133">
        <f t="shared" si="22"/>
        <v>0</v>
      </c>
    </row>
    <row r="347" spans="1:12" ht="25.5" customHeight="1" thickBot="1" x14ac:dyDescent="0.3">
      <c r="A347" s="108" t="s">
        <v>391</v>
      </c>
      <c r="B347" s="108"/>
      <c r="C347" s="108" t="s">
        <v>916</v>
      </c>
      <c r="D347" s="108" t="s">
        <v>568</v>
      </c>
      <c r="E347" s="103">
        <v>7.0914999999999999</v>
      </c>
      <c r="F347" s="103">
        <v>7.1</v>
      </c>
      <c r="G347" s="103">
        <f t="shared" si="20"/>
        <v>8.49999999999973E-3</v>
      </c>
      <c r="H347" s="70"/>
      <c r="I347" s="113">
        <v>84.3</v>
      </c>
      <c r="J347" s="118"/>
      <c r="K347" s="133">
        <f t="shared" si="22"/>
        <v>0</v>
      </c>
    </row>
    <row r="348" spans="1:12" ht="16.5" thickBot="1" x14ac:dyDescent="0.3">
      <c r="A348" s="108" t="s">
        <v>392</v>
      </c>
      <c r="B348" s="108"/>
      <c r="C348" s="108" t="s">
        <v>917</v>
      </c>
      <c r="D348" s="108" t="s">
        <v>568</v>
      </c>
      <c r="E348" s="135">
        <v>7.0305999999999997</v>
      </c>
      <c r="F348" s="108">
        <v>7.5528000000000004</v>
      </c>
      <c r="G348" s="103">
        <f t="shared" si="20"/>
        <v>0.52220000000000066</v>
      </c>
      <c r="H348" s="70"/>
      <c r="I348" s="113">
        <v>68.7</v>
      </c>
      <c r="J348" s="118"/>
      <c r="K348" s="133">
        <f t="shared" si="22"/>
        <v>0</v>
      </c>
    </row>
    <row r="349" spans="1:12" ht="16.5" thickBot="1" x14ac:dyDescent="0.3">
      <c r="A349" s="108" t="s">
        <v>393</v>
      </c>
      <c r="B349" s="108"/>
      <c r="C349" s="108" t="s">
        <v>918</v>
      </c>
      <c r="D349" s="108" t="s">
        <v>568</v>
      </c>
      <c r="E349" s="135">
        <v>4.0221999999999998</v>
      </c>
      <c r="F349" s="108">
        <v>4.2077999999999998</v>
      </c>
      <c r="G349" s="103">
        <f t="shared" si="20"/>
        <v>0.18559999999999999</v>
      </c>
      <c r="H349" s="70"/>
      <c r="I349" s="113">
        <v>37.700000000000003</v>
      </c>
      <c r="J349" s="118"/>
      <c r="K349" s="133">
        <f t="shared" si="22"/>
        <v>0</v>
      </c>
    </row>
    <row r="350" spans="1:12" ht="29.25" customHeight="1" thickBot="1" x14ac:dyDescent="0.3">
      <c r="A350" s="108" t="s">
        <v>394</v>
      </c>
      <c r="B350" s="108"/>
      <c r="C350" s="108" t="s">
        <v>919</v>
      </c>
      <c r="D350" s="108" t="s">
        <v>568</v>
      </c>
      <c r="E350" s="135">
        <v>5.7733999999999996</v>
      </c>
      <c r="F350" s="108">
        <v>6.1326999999999998</v>
      </c>
      <c r="G350" s="103">
        <f t="shared" si="20"/>
        <v>0.35930000000000017</v>
      </c>
      <c r="H350" s="70"/>
      <c r="I350" s="113">
        <v>58.1</v>
      </c>
      <c r="J350" s="118"/>
      <c r="K350" s="133">
        <f t="shared" si="22"/>
        <v>0</v>
      </c>
    </row>
    <row r="351" spans="1:12" ht="16.5" thickBot="1" x14ac:dyDescent="0.3">
      <c r="A351" s="108" t="s">
        <v>395</v>
      </c>
      <c r="B351" s="108"/>
      <c r="C351" s="108" t="s">
        <v>920</v>
      </c>
      <c r="D351" s="108" t="s">
        <v>568</v>
      </c>
      <c r="E351" s="135">
        <v>4.0175999999999998</v>
      </c>
      <c r="F351" s="108">
        <v>4.0175999999999998</v>
      </c>
      <c r="G351" s="103">
        <f t="shared" si="20"/>
        <v>0</v>
      </c>
      <c r="H351" s="141">
        <f>0.005902*I351</f>
        <v>0.23844080000000001</v>
      </c>
      <c r="I351" s="113">
        <v>40.4</v>
      </c>
      <c r="J351" s="118"/>
      <c r="K351" s="133">
        <f t="shared" si="22"/>
        <v>0</v>
      </c>
    </row>
    <row r="352" spans="1:12" ht="16.5" thickBot="1" x14ac:dyDescent="0.3">
      <c r="A352" s="108" t="s">
        <v>396</v>
      </c>
      <c r="B352" s="108"/>
      <c r="C352" s="108" t="s">
        <v>921</v>
      </c>
      <c r="D352" s="108" t="s">
        <v>568</v>
      </c>
      <c r="E352" s="135">
        <v>4.7039</v>
      </c>
      <c r="F352" s="108">
        <v>5.0373000000000001</v>
      </c>
      <c r="G352" s="103">
        <f t="shared" si="20"/>
        <v>0.33340000000000014</v>
      </c>
      <c r="H352" s="70"/>
      <c r="I352" s="113">
        <v>38.9</v>
      </c>
      <c r="J352" s="118"/>
      <c r="K352" s="133">
        <f t="shared" si="22"/>
        <v>0</v>
      </c>
    </row>
    <row r="353" spans="1:12" ht="27.75" customHeight="1" thickBot="1" x14ac:dyDescent="0.3">
      <c r="A353" s="108" t="s">
        <v>397</v>
      </c>
      <c r="B353" s="108"/>
      <c r="C353" s="108" t="s">
        <v>922</v>
      </c>
      <c r="D353" s="108" t="s">
        <v>568</v>
      </c>
      <c r="E353" s="135">
        <v>8.2744</v>
      </c>
      <c r="F353" s="108">
        <v>8.2744</v>
      </c>
      <c r="G353" s="103">
        <f t="shared" si="20"/>
        <v>0</v>
      </c>
      <c r="H353" s="141">
        <f>0.005902*I353</f>
        <v>0.40428700000000001</v>
      </c>
      <c r="I353" s="113">
        <v>68.5</v>
      </c>
      <c r="J353" s="118"/>
      <c r="K353" s="133">
        <f t="shared" si="22"/>
        <v>0</v>
      </c>
      <c r="L353" s="134">
        <f>K353*E536</f>
        <v>0</v>
      </c>
    </row>
    <row r="354" spans="1:12" ht="16.5" thickBot="1" x14ac:dyDescent="0.3">
      <c r="A354" s="108" t="s">
        <v>398</v>
      </c>
      <c r="B354" s="108"/>
      <c r="C354" s="108" t="s">
        <v>923</v>
      </c>
      <c r="D354" s="108" t="s">
        <v>568</v>
      </c>
      <c r="E354" s="135">
        <v>3.9647999999999999</v>
      </c>
      <c r="F354" s="108">
        <v>3.98</v>
      </c>
      <c r="G354" s="103">
        <f t="shared" si="20"/>
        <v>1.5200000000000102E-2</v>
      </c>
      <c r="H354" s="70"/>
      <c r="I354" s="113">
        <v>37.799999999999997</v>
      </c>
      <c r="J354" s="118"/>
      <c r="K354" s="133">
        <f t="shared" si="22"/>
        <v>0</v>
      </c>
    </row>
    <row r="355" spans="1:12" ht="24" customHeight="1" thickBot="1" x14ac:dyDescent="0.3">
      <c r="A355" s="108" t="s">
        <v>399</v>
      </c>
      <c r="B355" s="108"/>
      <c r="C355" s="108" t="s">
        <v>924</v>
      </c>
      <c r="D355" s="108" t="s">
        <v>568</v>
      </c>
      <c r="E355" s="135">
        <v>4.2450000000000001</v>
      </c>
      <c r="F355" s="108">
        <v>4.4932999999999996</v>
      </c>
      <c r="G355" s="103">
        <f t="shared" si="20"/>
        <v>0.24829999999999952</v>
      </c>
      <c r="H355" s="70"/>
      <c r="I355" s="113">
        <v>58.1</v>
      </c>
      <c r="J355" s="118"/>
      <c r="K355" s="133">
        <f t="shared" si="22"/>
        <v>0</v>
      </c>
    </row>
    <row r="356" spans="1:12" ht="16.5" thickBot="1" x14ac:dyDescent="0.3">
      <c r="A356" s="108" t="s">
        <v>400</v>
      </c>
      <c r="B356" s="108"/>
      <c r="C356" s="108" t="s">
        <v>925</v>
      </c>
      <c r="D356" s="108" t="s">
        <v>568</v>
      </c>
      <c r="E356" s="135">
        <v>3.6208999999999998</v>
      </c>
      <c r="F356" s="108">
        <v>3.6208999999999998</v>
      </c>
      <c r="G356" s="103">
        <f t="shared" si="20"/>
        <v>0</v>
      </c>
      <c r="H356" s="141">
        <f t="shared" ref="H356:H358" si="24">0.005902*I356</f>
        <v>0.2378506</v>
      </c>
      <c r="I356" s="113">
        <v>40.299999999999997</v>
      </c>
      <c r="J356" s="118"/>
      <c r="K356" s="133">
        <f t="shared" si="22"/>
        <v>0</v>
      </c>
      <c r="L356" s="134">
        <f>K356*E536</f>
        <v>0</v>
      </c>
    </row>
    <row r="357" spans="1:12" ht="16.5" thickBot="1" x14ac:dyDescent="0.3">
      <c r="A357" s="108" t="s">
        <v>401</v>
      </c>
      <c r="B357" s="108"/>
      <c r="C357" s="108" t="s">
        <v>926</v>
      </c>
      <c r="D357" s="108" t="s">
        <v>568</v>
      </c>
      <c r="E357" s="135">
        <v>2.5390999999999999</v>
      </c>
      <c r="F357" s="108">
        <v>2.5390999999999999</v>
      </c>
      <c r="G357" s="103">
        <f t="shared" si="20"/>
        <v>0</v>
      </c>
      <c r="H357" s="141">
        <f t="shared" si="24"/>
        <v>0.23017799999999999</v>
      </c>
      <c r="I357" s="56">
        <v>39</v>
      </c>
      <c r="J357" s="118"/>
      <c r="K357" s="133">
        <f t="shared" si="22"/>
        <v>0</v>
      </c>
    </row>
    <row r="358" spans="1:12" ht="16.5" thickBot="1" x14ac:dyDescent="0.3">
      <c r="A358" s="108" t="s">
        <v>402</v>
      </c>
      <c r="B358" s="108"/>
      <c r="C358" s="108" t="s">
        <v>927</v>
      </c>
      <c r="D358" s="108" t="s">
        <v>568</v>
      </c>
      <c r="E358" s="135">
        <v>5.9783999999999997</v>
      </c>
      <c r="F358" s="108">
        <v>5.9783999999999997</v>
      </c>
      <c r="G358" s="103">
        <f t="shared" si="20"/>
        <v>0</v>
      </c>
      <c r="H358" s="141">
        <f t="shared" si="24"/>
        <v>0.40546740000000003</v>
      </c>
      <c r="I358" s="113">
        <v>68.7</v>
      </c>
      <c r="J358" s="118"/>
      <c r="K358" s="133">
        <f t="shared" si="22"/>
        <v>0</v>
      </c>
    </row>
    <row r="359" spans="1:12" ht="29.25" customHeight="1" thickBot="1" x14ac:dyDescent="0.3">
      <c r="A359" s="108" t="s">
        <v>403</v>
      </c>
      <c r="B359" s="108"/>
      <c r="C359" s="108" t="s">
        <v>928</v>
      </c>
      <c r="D359" s="108" t="s">
        <v>568</v>
      </c>
      <c r="E359" s="135">
        <v>4.9203999999999999</v>
      </c>
      <c r="F359" s="108">
        <v>5.1905000000000001</v>
      </c>
      <c r="G359" s="103">
        <f t="shared" si="20"/>
        <v>0.27010000000000023</v>
      </c>
      <c r="H359" s="70"/>
      <c r="I359" s="113">
        <v>37.9</v>
      </c>
      <c r="J359" s="118"/>
      <c r="K359" s="133">
        <f t="shared" si="22"/>
        <v>0</v>
      </c>
    </row>
    <row r="360" spans="1:12" ht="30" customHeight="1" thickBot="1" x14ac:dyDescent="0.3">
      <c r="A360" s="108" t="s">
        <v>404</v>
      </c>
      <c r="B360" s="108"/>
      <c r="C360" s="108" t="s">
        <v>929</v>
      </c>
      <c r="D360" s="108" t="s">
        <v>568</v>
      </c>
      <c r="E360" s="135">
        <v>5.8512000000000004</v>
      </c>
      <c r="F360" s="108">
        <v>5.8512000000000004</v>
      </c>
      <c r="G360" s="103">
        <f t="shared" si="20"/>
        <v>0</v>
      </c>
      <c r="H360" s="141">
        <f>0.005902*I360</f>
        <v>0.34290619999999999</v>
      </c>
      <c r="I360" s="113">
        <v>58.1</v>
      </c>
      <c r="J360" s="118"/>
      <c r="K360" s="133">
        <f t="shared" si="22"/>
        <v>0</v>
      </c>
    </row>
    <row r="361" spans="1:12" ht="16.5" thickBot="1" x14ac:dyDescent="0.3">
      <c r="A361" s="108" t="s">
        <v>405</v>
      </c>
      <c r="B361" s="108"/>
      <c r="C361" s="108" t="s">
        <v>930</v>
      </c>
      <c r="D361" s="108" t="s">
        <v>568</v>
      </c>
      <c r="E361" s="135">
        <v>5.0750000000000002</v>
      </c>
      <c r="F361" s="108">
        <v>5.4607999999999999</v>
      </c>
      <c r="G361" s="103">
        <f t="shared" si="20"/>
        <v>0.3857999999999997</v>
      </c>
      <c r="H361" s="70"/>
      <c r="I361" s="113">
        <v>40.4</v>
      </c>
      <c r="J361" s="118"/>
      <c r="K361" s="133">
        <f t="shared" si="22"/>
        <v>0</v>
      </c>
    </row>
    <row r="362" spans="1:12" ht="16.5" thickBot="1" x14ac:dyDescent="0.3">
      <c r="A362" s="108" t="s">
        <v>406</v>
      </c>
      <c r="B362" s="108"/>
      <c r="C362" s="108" t="s">
        <v>931</v>
      </c>
      <c r="D362" s="108" t="s">
        <v>568</v>
      </c>
      <c r="E362" s="135">
        <v>4.2427000000000001</v>
      </c>
      <c r="F362" s="108">
        <v>4.5589000000000004</v>
      </c>
      <c r="G362" s="103">
        <f t="shared" si="20"/>
        <v>0.31620000000000026</v>
      </c>
      <c r="H362" s="70"/>
      <c r="I362" s="113">
        <v>39.1</v>
      </c>
      <c r="J362" s="118"/>
      <c r="K362" s="133">
        <f t="shared" si="22"/>
        <v>0</v>
      </c>
    </row>
    <row r="363" spans="1:12" ht="16.5" thickBot="1" x14ac:dyDescent="0.3">
      <c r="A363" s="108" t="s">
        <v>407</v>
      </c>
      <c r="B363" s="108"/>
      <c r="C363" s="108" t="s">
        <v>932</v>
      </c>
      <c r="D363" s="108" t="s">
        <v>568</v>
      </c>
      <c r="E363" s="135">
        <v>6.6665000000000001</v>
      </c>
      <c r="F363" s="108">
        <v>6.8314000000000004</v>
      </c>
      <c r="G363" s="103">
        <f t="shared" si="20"/>
        <v>0.16490000000000027</v>
      </c>
      <c r="H363" s="70"/>
      <c r="I363" s="113">
        <v>68.599999999999994</v>
      </c>
      <c r="J363" s="118"/>
      <c r="K363" s="133">
        <f t="shared" si="22"/>
        <v>0</v>
      </c>
      <c r="L363" s="134">
        <f>K363*E536</f>
        <v>0</v>
      </c>
    </row>
    <row r="364" spans="1:12" ht="27" customHeight="1" thickBot="1" x14ac:dyDescent="0.3">
      <c r="A364" s="108" t="s">
        <v>408</v>
      </c>
      <c r="B364" s="108"/>
      <c r="C364" s="108" t="s">
        <v>933</v>
      </c>
      <c r="D364" s="108" t="s">
        <v>568</v>
      </c>
      <c r="E364" s="135">
        <v>3.5171999999999999</v>
      </c>
      <c r="F364" s="108">
        <v>3.7568000000000001</v>
      </c>
      <c r="G364" s="103">
        <f t="shared" si="20"/>
        <v>0.23960000000000026</v>
      </c>
      <c r="H364" s="70"/>
      <c r="I364" s="113">
        <v>37.700000000000003</v>
      </c>
      <c r="J364" s="118"/>
      <c r="K364" s="133">
        <f t="shared" si="22"/>
        <v>0</v>
      </c>
    </row>
    <row r="365" spans="1:12" ht="16.5" thickBot="1" x14ac:dyDescent="0.3">
      <c r="A365" s="108" t="s">
        <v>409</v>
      </c>
      <c r="B365" s="108"/>
      <c r="C365" s="108" t="s">
        <v>934</v>
      </c>
      <c r="D365" s="108" t="s">
        <v>568</v>
      </c>
      <c r="E365" s="135">
        <v>7.234</v>
      </c>
      <c r="F365" s="108">
        <v>7.6919000000000004</v>
      </c>
      <c r="G365" s="103">
        <f t="shared" si="20"/>
        <v>0.45790000000000042</v>
      </c>
      <c r="H365" s="70"/>
      <c r="I365" s="113">
        <v>58.1</v>
      </c>
      <c r="J365" s="118"/>
      <c r="K365" s="133">
        <f t="shared" si="22"/>
        <v>0</v>
      </c>
    </row>
    <row r="366" spans="1:12" ht="21" customHeight="1" thickBot="1" x14ac:dyDescent="0.3">
      <c r="A366" s="108" t="s">
        <v>410</v>
      </c>
      <c r="B366" s="108"/>
      <c r="C366" s="108" t="s">
        <v>935</v>
      </c>
      <c r="D366" s="108" t="s">
        <v>568</v>
      </c>
      <c r="E366" s="135">
        <v>4.9869000000000003</v>
      </c>
      <c r="F366" s="108">
        <v>5.3400999999999996</v>
      </c>
      <c r="G366" s="103">
        <f t="shared" si="20"/>
        <v>0.35319999999999929</v>
      </c>
      <c r="H366" s="70"/>
      <c r="I366" s="113">
        <v>40.5</v>
      </c>
      <c r="J366" s="118"/>
      <c r="K366" s="133">
        <f t="shared" si="22"/>
        <v>0</v>
      </c>
    </row>
    <row r="367" spans="1:12" ht="24.75" customHeight="1" thickBot="1" x14ac:dyDescent="0.3">
      <c r="A367" s="108" t="s">
        <v>411</v>
      </c>
      <c r="B367" s="108"/>
      <c r="C367" s="108" t="s">
        <v>936</v>
      </c>
      <c r="D367" s="108" t="s">
        <v>568</v>
      </c>
      <c r="E367" s="135">
        <v>5.2453000000000003</v>
      </c>
      <c r="F367" s="108">
        <v>5.5894000000000004</v>
      </c>
      <c r="G367" s="103">
        <f t="shared" si="20"/>
        <v>0.34410000000000007</v>
      </c>
      <c r="H367" s="70"/>
      <c r="I367" s="113">
        <v>39.1</v>
      </c>
      <c r="J367" s="118"/>
      <c r="K367" s="133">
        <f t="shared" si="22"/>
        <v>0</v>
      </c>
    </row>
    <row r="368" spans="1:12" ht="16.5" thickBot="1" x14ac:dyDescent="0.3">
      <c r="A368" s="108" t="s">
        <v>412</v>
      </c>
      <c r="B368" s="108"/>
      <c r="C368" s="108" t="s">
        <v>937</v>
      </c>
      <c r="D368" s="108" t="s">
        <v>568</v>
      </c>
      <c r="E368" s="135">
        <v>7.4438000000000004</v>
      </c>
      <c r="F368" s="108">
        <v>7.4438000000000004</v>
      </c>
      <c r="G368" s="103">
        <f t="shared" si="20"/>
        <v>0</v>
      </c>
      <c r="H368" s="141">
        <f>0.005902*I368</f>
        <v>0.40605760000000002</v>
      </c>
      <c r="I368" s="113">
        <v>68.8</v>
      </c>
      <c r="J368" s="118"/>
      <c r="K368" s="133">
        <f t="shared" si="22"/>
        <v>0</v>
      </c>
    </row>
    <row r="369" spans="1:11" ht="29.25" customHeight="1" thickBot="1" x14ac:dyDescent="0.3">
      <c r="A369" s="108" t="s">
        <v>413</v>
      </c>
      <c r="B369" s="108"/>
      <c r="C369" s="108" t="s">
        <v>938</v>
      </c>
      <c r="D369" s="108" t="s">
        <v>568</v>
      </c>
      <c r="E369" s="135">
        <v>4.7564000000000002</v>
      </c>
      <c r="F369" s="108">
        <v>5.048</v>
      </c>
      <c r="G369" s="103">
        <f t="shared" si="20"/>
        <v>0.29159999999999986</v>
      </c>
      <c r="H369" s="70"/>
      <c r="I369" s="113">
        <v>37.700000000000003</v>
      </c>
      <c r="J369" s="118"/>
      <c r="K369" s="133">
        <f t="shared" si="22"/>
        <v>0</v>
      </c>
    </row>
    <row r="370" spans="1:11" ht="16.5" thickBot="1" x14ac:dyDescent="0.3">
      <c r="A370" s="108" t="s">
        <v>414</v>
      </c>
      <c r="B370" s="108"/>
      <c r="C370" s="108" t="s">
        <v>939</v>
      </c>
      <c r="D370" s="108" t="s">
        <v>568</v>
      </c>
      <c r="E370" s="135">
        <v>5.7786</v>
      </c>
      <c r="F370" s="108">
        <v>6.3880999999999997</v>
      </c>
      <c r="G370" s="103">
        <f t="shared" si="20"/>
        <v>0.60949999999999971</v>
      </c>
      <c r="H370" s="70"/>
      <c r="I370" s="113">
        <v>58.1</v>
      </c>
      <c r="J370" s="118"/>
      <c r="K370" s="133">
        <f t="shared" si="22"/>
        <v>0</v>
      </c>
    </row>
    <row r="371" spans="1:11" ht="16.5" thickBot="1" x14ac:dyDescent="0.3">
      <c r="A371" s="108" t="s">
        <v>415</v>
      </c>
      <c r="B371" s="108"/>
      <c r="C371" s="108" t="s">
        <v>940</v>
      </c>
      <c r="D371" s="108" t="s">
        <v>568</v>
      </c>
      <c r="E371" s="78">
        <v>3.5779000000000001</v>
      </c>
      <c r="F371" s="78">
        <v>3.863</v>
      </c>
      <c r="G371" s="103">
        <f t="shared" ref="G371:G432" si="25">F371-E371</f>
        <v>0.28509999999999991</v>
      </c>
      <c r="H371" s="70"/>
      <c r="I371" s="113">
        <v>40.200000000000003</v>
      </c>
      <c r="J371" s="118"/>
      <c r="K371" s="133">
        <f t="shared" si="22"/>
        <v>0</v>
      </c>
    </row>
    <row r="372" spans="1:11" ht="16.5" thickBot="1" x14ac:dyDescent="0.3">
      <c r="A372" s="108" t="s">
        <v>416</v>
      </c>
      <c r="B372" s="108"/>
      <c r="C372" s="108" t="s">
        <v>941</v>
      </c>
      <c r="D372" s="108" t="s">
        <v>568</v>
      </c>
      <c r="E372" s="135">
        <v>4.9786000000000001</v>
      </c>
      <c r="F372" s="108">
        <v>5.2868000000000004</v>
      </c>
      <c r="G372" s="103">
        <f t="shared" si="25"/>
        <v>0.30820000000000025</v>
      </c>
      <c r="H372" s="70"/>
      <c r="I372" s="113">
        <v>39.1</v>
      </c>
      <c r="J372" s="118"/>
      <c r="K372" s="133">
        <f t="shared" si="22"/>
        <v>0</v>
      </c>
    </row>
    <row r="373" spans="1:11" ht="16.5" thickBot="1" x14ac:dyDescent="0.3">
      <c r="A373" s="108" t="s">
        <v>417</v>
      </c>
      <c r="B373" s="108"/>
      <c r="C373" s="108" t="s">
        <v>1075</v>
      </c>
      <c r="D373" s="108" t="s">
        <v>568</v>
      </c>
      <c r="E373" s="135">
        <v>1.7670999999999999</v>
      </c>
      <c r="F373" s="108">
        <v>2.3048999999999999</v>
      </c>
      <c r="G373" s="103">
        <f t="shared" si="25"/>
        <v>0.53780000000000006</v>
      </c>
      <c r="H373" s="70"/>
      <c r="I373" s="113">
        <v>68.900000000000006</v>
      </c>
      <c r="J373" s="118"/>
      <c r="K373" s="133">
        <f t="shared" si="22"/>
        <v>0</v>
      </c>
    </row>
    <row r="374" spans="1:11" ht="16.5" thickBot="1" x14ac:dyDescent="0.3">
      <c r="A374" s="108" t="s">
        <v>418</v>
      </c>
      <c r="B374" s="108"/>
      <c r="C374" s="108" t="s">
        <v>942</v>
      </c>
      <c r="D374" s="108" t="s">
        <v>568</v>
      </c>
      <c r="E374" s="135">
        <v>3.9874000000000001</v>
      </c>
      <c r="F374" s="108">
        <v>4.1615000000000002</v>
      </c>
      <c r="G374" s="103">
        <f t="shared" si="25"/>
        <v>0.17410000000000014</v>
      </c>
      <c r="H374" s="70"/>
      <c r="I374" s="113">
        <v>37.700000000000003</v>
      </c>
      <c r="J374" s="118"/>
      <c r="K374" s="133">
        <f t="shared" si="22"/>
        <v>0</v>
      </c>
    </row>
    <row r="375" spans="1:11" ht="16.5" thickBot="1" x14ac:dyDescent="0.3">
      <c r="A375" s="108" t="s">
        <v>419</v>
      </c>
      <c r="B375" s="108"/>
      <c r="C375" s="108" t="s">
        <v>943</v>
      </c>
      <c r="D375" s="108" t="s">
        <v>568</v>
      </c>
      <c r="E375" s="135">
        <v>6.3112000000000004</v>
      </c>
      <c r="F375" s="108">
        <v>6.5583999999999998</v>
      </c>
      <c r="G375" s="103">
        <f t="shared" si="25"/>
        <v>0.24719999999999942</v>
      </c>
      <c r="H375" s="70"/>
      <c r="I375" s="56">
        <v>58</v>
      </c>
      <c r="J375" s="118"/>
      <c r="K375" s="133">
        <f t="shared" si="22"/>
        <v>0</v>
      </c>
    </row>
    <row r="376" spans="1:11" ht="16.5" thickBot="1" x14ac:dyDescent="0.3">
      <c r="A376" s="108" t="s">
        <v>420</v>
      </c>
      <c r="B376" s="108"/>
      <c r="C376" s="108" t="s">
        <v>944</v>
      </c>
      <c r="D376" s="108" t="s">
        <v>568</v>
      </c>
      <c r="E376" s="135">
        <v>3.9689999999999999</v>
      </c>
      <c r="F376" s="108">
        <v>4.1615000000000002</v>
      </c>
      <c r="G376" s="103">
        <f t="shared" si="25"/>
        <v>0.19250000000000034</v>
      </c>
      <c r="H376" s="70"/>
      <c r="I376" s="113">
        <v>40.200000000000003</v>
      </c>
      <c r="J376" s="118"/>
      <c r="K376" s="133">
        <f t="shared" si="22"/>
        <v>0</v>
      </c>
    </row>
    <row r="377" spans="1:11" ht="24" customHeight="1" thickBot="1" x14ac:dyDescent="0.3">
      <c r="A377" s="108" t="s">
        <v>421</v>
      </c>
      <c r="B377" s="108"/>
      <c r="C377" s="108" t="s">
        <v>945</v>
      </c>
      <c r="D377" s="108" t="s">
        <v>568</v>
      </c>
      <c r="E377" s="135">
        <v>5.0987999999999998</v>
      </c>
      <c r="F377" s="108">
        <v>5.3457999999999997</v>
      </c>
      <c r="G377" s="103">
        <f t="shared" si="25"/>
        <v>0.24699999999999989</v>
      </c>
      <c r="H377" s="70"/>
      <c r="I377" s="113">
        <v>39.200000000000003</v>
      </c>
      <c r="J377" s="118"/>
      <c r="K377" s="133">
        <f t="shared" si="22"/>
        <v>0</v>
      </c>
    </row>
    <row r="378" spans="1:11" ht="26.25" customHeight="1" thickBot="1" x14ac:dyDescent="0.3">
      <c r="A378" s="108" t="s">
        <v>422</v>
      </c>
      <c r="B378" s="108"/>
      <c r="C378" s="108" t="s">
        <v>946</v>
      </c>
      <c r="D378" s="108" t="s">
        <v>568</v>
      </c>
      <c r="E378" s="135">
        <v>8.5665999999999993</v>
      </c>
      <c r="F378" s="108">
        <v>8.8460999999999999</v>
      </c>
      <c r="G378" s="103">
        <f t="shared" si="25"/>
        <v>0.27950000000000053</v>
      </c>
      <c r="H378" s="70"/>
      <c r="I378" s="113">
        <v>68.599999999999994</v>
      </c>
      <c r="J378" s="118"/>
      <c r="K378" s="133">
        <f t="shared" si="22"/>
        <v>0</v>
      </c>
    </row>
    <row r="379" spans="1:11" ht="16.5" thickBot="1" x14ac:dyDescent="0.3">
      <c r="A379" s="108" t="s">
        <v>423</v>
      </c>
      <c r="B379" s="108"/>
      <c r="C379" s="108" t="s">
        <v>947</v>
      </c>
      <c r="D379" s="108" t="s">
        <v>568</v>
      </c>
      <c r="E379" s="135">
        <v>3.4051</v>
      </c>
      <c r="F379" s="108">
        <v>3.5882000000000001</v>
      </c>
      <c r="G379" s="103">
        <f t="shared" si="25"/>
        <v>0.18310000000000004</v>
      </c>
      <c r="H379" s="70"/>
      <c r="I379" s="113">
        <v>37.4</v>
      </c>
      <c r="J379" s="118"/>
      <c r="K379" s="133">
        <f t="shared" si="22"/>
        <v>0</v>
      </c>
    </row>
    <row r="380" spans="1:11" ht="16.5" thickBot="1" x14ac:dyDescent="0.3">
      <c r="A380" s="108" t="s">
        <v>424</v>
      </c>
      <c r="B380" s="108"/>
      <c r="C380" s="108" t="s">
        <v>948</v>
      </c>
      <c r="D380" s="108" t="s">
        <v>568</v>
      </c>
      <c r="E380" s="135">
        <v>7.5551000000000004</v>
      </c>
      <c r="F380" s="108">
        <v>7.7598000000000003</v>
      </c>
      <c r="G380" s="103">
        <f t="shared" si="25"/>
        <v>0.20469999999999988</v>
      </c>
      <c r="H380" s="70"/>
      <c r="I380" s="56">
        <v>58</v>
      </c>
      <c r="J380" s="118"/>
      <c r="K380" s="133">
        <f t="shared" si="22"/>
        <v>0</v>
      </c>
    </row>
    <row r="381" spans="1:11" ht="16.5" thickBot="1" x14ac:dyDescent="0.3">
      <c r="A381" s="108" t="s">
        <v>425</v>
      </c>
      <c r="B381" s="108"/>
      <c r="C381" s="108"/>
      <c r="D381" s="108"/>
      <c r="E381" s="135">
        <v>0.87209999999999999</v>
      </c>
      <c r="F381" s="108">
        <v>0.87209999999999999</v>
      </c>
      <c r="G381" s="103">
        <f t="shared" si="25"/>
        <v>0</v>
      </c>
      <c r="H381" s="141">
        <f>0.005902*I381</f>
        <v>0.23667020000000002</v>
      </c>
      <c r="I381" s="113">
        <v>40.1</v>
      </c>
      <c r="J381" s="118"/>
      <c r="K381" s="133">
        <f t="shared" si="22"/>
        <v>0</v>
      </c>
    </row>
    <row r="382" spans="1:11" ht="16.5" thickBot="1" x14ac:dyDescent="0.3">
      <c r="A382" s="108" t="s">
        <v>426</v>
      </c>
      <c r="B382" s="108"/>
      <c r="C382" s="108" t="s">
        <v>949</v>
      </c>
      <c r="D382" s="108" t="s">
        <v>568</v>
      </c>
      <c r="E382" s="135">
        <v>4.6189999999999998</v>
      </c>
      <c r="F382" s="108">
        <v>4.9157000000000002</v>
      </c>
      <c r="G382" s="103">
        <f t="shared" si="25"/>
        <v>0.29670000000000041</v>
      </c>
      <c r="H382" s="70"/>
      <c r="I382" s="113">
        <v>39.200000000000003</v>
      </c>
      <c r="J382" s="118"/>
      <c r="K382" s="133">
        <f t="shared" si="22"/>
        <v>0</v>
      </c>
    </row>
    <row r="383" spans="1:11" ht="16.5" thickBot="1" x14ac:dyDescent="0.3">
      <c r="A383" s="108" t="s">
        <v>427</v>
      </c>
      <c r="B383" s="108"/>
      <c r="C383" s="108" t="s">
        <v>950</v>
      </c>
      <c r="D383" s="108" t="s">
        <v>568</v>
      </c>
      <c r="E383" s="135">
        <v>8.1656999999999993</v>
      </c>
      <c r="F383" s="108">
        <v>8.3625000000000007</v>
      </c>
      <c r="G383" s="103">
        <f t="shared" si="25"/>
        <v>0.19680000000000142</v>
      </c>
      <c r="H383" s="70"/>
      <c r="I383" s="56">
        <v>69</v>
      </c>
      <c r="J383" s="118"/>
      <c r="K383" s="133">
        <f t="shared" si="22"/>
        <v>0</v>
      </c>
    </row>
    <row r="384" spans="1:11" ht="16.5" thickBot="1" x14ac:dyDescent="0.3">
      <c r="A384" s="108" t="s">
        <v>428</v>
      </c>
      <c r="B384" s="108"/>
      <c r="C384" s="108" t="s">
        <v>951</v>
      </c>
      <c r="D384" s="108" t="s">
        <v>568</v>
      </c>
      <c r="E384" s="135">
        <v>4.6932999999999998</v>
      </c>
      <c r="F384" s="108">
        <v>4.9650999999999996</v>
      </c>
      <c r="G384" s="103">
        <f t="shared" si="25"/>
        <v>0.27179999999999982</v>
      </c>
      <c r="H384" s="70"/>
      <c r="I384" s="113">
        <v>37.700000000000003</v>
      </c>
      <c r="J384" s="118"/>
      <c r="K384" s="133">
        <f t="shared" si="22"/>
        <v>0</v>
      </c>
    </row>
    <row r="385" spans="1:11" ht="16.5" thickBot="1" x14ac:dyDescent="0.3">
      <c r="A385" s="108" t="s">
        <v>429</v>
      </c>
      <c r="B385" s="108"/>
      <c r="C385" s="108" t="s">
        <v>952</v>
      </c>
      <c r="D385" s="108" t="s">
        <v>568</v>
      </c>
      <c r="E385" s="135">
        <v>8.0329999999999995</v>
      </c>
      <c r="F385" s="108">
        <v>8.4177999999999997</v>
      </c>
      <c r="G385" s="103">
        <f t="shared" si="25"/>
        <v>0.38480000000000025</v>
      </c>
      <c r="H385" s="70"/>
      <c r="I385" s="113">
        <v>58.1</v>
      </c>
      <c r="J385" s="118"/>
      <c r="K385" s="133">
        <f t="shared" si="22"/>
        <v>0</v>
      </c>
    </row>
    <row r="386" spans="1:11" ht="16.5" thickBot="1" x14ac:dyDescent="0.3">
      <c r="A386" s="108" t="s">
        <v>430</v>
      </c>
      <c r="B386" s="108"/>
      <c r="C386" s="108" t="s">
        <v>953</v>
      </c>
      <c r="D386" s="108" t="s">
        <v>568</v>
      </c>
      <c r="E386" s="135">
        <v>5.0351999999999997</v>
      </c>
      <c r="F386" s="108">
        <v>5.3070000000000004</v>
      </c>
      <c r="G386" s="103">
        <f t="shared" si="25"/>
        <v>0.27180000000000071</v>
      </c>
      <c r="H386" s="70"/>
      <c r="I386" s="113">
        <v>40.1</v>
      </c>
      <c r="J386" s="118"/>
      <c r="K386" s="133">
        <f t="shared" si="22"/>
        <v>0</v>
      </c>
    </row>
    <row r="387" spans="1:11" ht="16.5" thickBot="1" x14ac:dyDescent="0.3">
      <c r="A387" s="108" t="s">
        <v>431</v>
      </c>
      <c r="B387" s="108"/>
      <c r="C387" s="108" t="s">
        <v>954</v>
      </c>
      <c r="D387" s="108" t="s">
        <v>568</v>
      </c>
      <c r="E387" s="135">
        <v>3.8439999999999999</v>
      </c>
      <c r="F387" s="108">
        <v>4.1056999999999997</v>
      </c>
      <c r="G387" s="103">
        <f t="shared" si="25"/>
        <v>0.26169999999999982</v>
      </c>
      <c r="H387" s="70"/>
      <c r="I387" s="113">
        <v>39.1</v>
      </c>
      <c r="J387" s="118"/>
      <c r="K387" s="133">
        <f t="shared" si="22"/>
        <v>0</v>
      </c>
    </row>
    <row r="388" spans="1:11" ht="16.5" thickBot="1" x14ac:dyDescent="0.3">
      <c r="A388" s="108" t="s">
        <v>432</v>
      </c>
      <c r="B388" s="108"/>
      <c r="C388" s="108" t="s">
        <v>955</v>
      </c>
      <c r="D388" s="108" t="s">
        <v>568</v>
      </c>
      <c r="E388" s="135">
        <v>8.0510999999999999</v>
      </c>
      <c r="F388" s="108">
        <v>8.6529000000000007</v>
      </c>
      <c r="G388" s="103">
        <f t="shared" si="25"/>
        <v>0.60180000000000078</v>
      </c>
      <c r="H388" s="70"/>
      <c r="I388" s="113">
        <v>68.599999999999994</v>
      </c>
      <c r="J388" s="118"/>
      <c r="K388" s="133">
        <f t="shared" si="22"/>
        <v>0</v>
      </c>
    </row>
    <row r="389" spans="1:11" ht="16.5" thickBot="1" x14ac:dyDescent="0.3">
      <c r="A389" s="108" t="s">
        <v>433</v>
      </c>
      <c r="B389" s="108"/>
      <c r="C389" s="108" t="s">
        <v>956</v>
      </c>
      <c r="D389" s="108" t="s">
        <v>568</v>
      </c>
      <c r="E389" s="135">
        <v>3.2355999999999998</v>
      </c>
      <c r="F389" s="108">
        <v>3.5137</v>
      </c>
      <c r="G389" s="103">
        <f t="shared" si="25"/>
        <v>0.27810000000000024</v>
      </c>
      <c r="H389" s="70"/>
      <c r="I389" s="113">
        <v>37.799999999999997</v>
      </c>
      <c r="J389" s="118"/>
      <c r="K389" s="133">
        <f t="shared" si="22"/>
        <v>0</v>
      </c>
    </row>
    <row r="390" spans="1:11" ht="16.5" thickBot="1" x14ac:dyDescent="0.3">
      <c r="A390" s="108" t="s">
        <v>434</v>
      </c>
      <c r="B390" s="108"/>
      <c r="C390" s="108" t="s">
        <v>957</v>
      </c>
      <c r="D390" s="108" t="s">
        <v>568</v>
      </c>
      <c r="E390" s="135">
        <v>7.8567999999999998</v>
      </c>
      <c r="F390" s="108">
        <v>8.3858999999999995</v>
      </c>
      <c r="G390" s="103">
        <f t="shared" si="25"/>
        <v>0.52909999999999968</v>
      </c>
      <c r="H390" s="70"/>
      <c r="I390" s="113">
        <v>58.1</v>
      </c>
      <c r="J390" s="118"/>
      <c r="K390" s="133">
        <f t="shared" si="22"/>
        <v>0</v>
      </c>
    </row>
    <row r="391" spans="1:11" ht="27.75" customHeight="1" thickBot="1" x14ac:dyDescent="0.3">
      <c r="A391" s="108" t="s">
        <v>435</v>
      </c>
      <c r="B391" s="108"/>
      <c r="C391" s="108" t="s">
        <v>958</v>
      </c>
      <c r="D391" s="108" t="s">
        <v>568</v>
      </c>
      <c r="E391" s="135">
        <v>4.7389000000000001</v>
      </c>
      <c r="F391" s="108">
        <v>5.0446999999999997</v>
      </c>
      <c r="G391" s="103">
        <f t="shared" si="25"/>
        <v>0.30579999999999963</v>
      </c>
      <c r="H391" s="70"/>
      <c r="I391" s="56">
        <v>40</v>
      </c>
      <c r="J391" s="118"/>
      <c r="K391" s="133">
        <f t="shared" si="22"/>
        <v>0</v>
      </c>
    </row>
    <row r="392" spans="1:11" ht="24.75" customHeight="1" thickBot="1" x14ac:dyDescent="0.3">
      <c r="A392" s="108" t="s">
        <v>436</v>
      </c>
      <c r="B392" s="108"/>
      <c r="C392" s="108" t="s">
        <v>959</v>
      </c>
      <c r="D392" s="108" t="s">
        <v>568</v>
      </c>
      <c r="E392" s="135">
        <v>4.7392000000000003</v>
      </c>
      <c r="F392" s="108">
        <v>4.8314000000000004</v>
      </c>
      <c r="G392" s="103">
        <f t="shared" si="25"/>
        <v>9.220000000000006E-2</v>
      </c>
      <c r="H392" s="70"/>
      <c r="I392" s="56">
        <v>39</v>
      </c>
      <c r="J392" s="118"/>
      <c r="K392" s="133">
        <f t="shared" si="22"/>
        <v>0</v>
      </c>
    </row>
    <row r="393" spans="1:11" ht="24.75" customHeight="1" thickBot="1" x14ac:dyDescent="0.3">
      <c r="A393" s="108" t="s">
        <v>437</v>
      </c>
      <c r="B393" s="108"/>
      <c r="C393" s="108"/>
      <c r="D393" s="108"/>
      <c r="E393" s="135">
        <v>5.0361000000000002</v>
      </c>
      <c r="F393" s="108">
        <v>5.0414000000000003</v>
      </c>
      <c r="G393" s="103">
        <f t="shared" si="25"/>
        <v>5.3000000000000824E-3</v>
      </c>
      <c r="H393" s="70"/>
      <c r="I393" s="113">
        <v>68.7</v>
      </c>
      <c r="J393" s="118"/>
      <c r="K393" s="133">
        <f t="shared" si="22"/>
        <v>0</v>
      </c>
    </row>
    <row r="394" spans="1:11" ht="16.5" thickBot="1" x14ac:dyDescent="0.3">
      <c r="A394" s="108" t="s">
        <v>438</v>
      </c>
      <c r="B394" s="108"/>
      <c r="C394" s="108" t="s">
        <v>960</v>
      </c>
      <c r="D394" s="108" t="s">
        <v>568</v>
      </c>
      <c r="E394" s="135">
        <v>3.5131999999999999</v>
      </c>
      <c r="F394" s="108">
        <v>3.6836000000000002</v>
      </c>
      <c r="G394" s="103">
        <f t="shared" si="25"/>
        <v>0.17040000000000033</v>
      </c>
      <c r="H394" s="70"/>
      <c r="I394" s="113">
        <v>37.6</v>
      </c>
      <c r="J394" s="118"/>
      <c r="K394" s="133">
        <f t="shared" si="22"/>
        <v>0</v>
      </c>
    </row>
    <row r="395" spans="1:11" ht="27" customHeight="1" thickBot="1" x14ac:dyDescent="0.3">
      <c r="A395" s="108" t="s">
        <v>439</v>
      </c>
      <c r="B395" s="108"/>
      <c r="C395" s="108" t="s">
        <v>961</v>
      </c>
      <c r="D395" s="108" t="s">
        <v>568</v>
      </c>
      <c r="E395" s="135">
        <v>6.9203999999999999</v>
      </c>
      <c r="F395" s="108">
        <v>7.3872999999999998</v>
      </c>
      <c r="G395" s="103">
        <f t="shared" si="25"/>
        <v>0.46689999999999987</v>
      </c>
      <c r="H395" s="70"/>
      <c r="I395" s="113">
        <v>58.1</v>
      </c>
      <c r="J395" s="118"/>
      <c r="K395" s="133">
        <f t="shared" ref="K395:K458" si="26">-J395</f>
        <v>0</v>
      </c>
    </row>
    <row r="396" spans="1:11" ht="16.5" thickBot="1" x14ac:dyDescent="0.3">
      <c r="A396" s="108" t="s">
        <v>440</v>
      </c>
      <c r="B396" s="108"/>
      <c r="C396" s="108"/>
      <c r="D396" s="108"/>
      <c r="E396" s="135">
        <v>1.2957000000000001</v>
      </c>
      <c r="F396" s="108">
        <v>1.2957000000000001</v>
      </c>
      <c r="G396" s="103">
        <f t="shared" si="25"/>
        <v>0</v>
      </c>
      <c r="H396" s="141">
        <f>0.005902*I396</f>
        <v>0.23667020000000002</v>
      </c>
      <c r="I396" s="113">
        <v>40.1</v>
      </c>
      <c r="J396" s="118"/>
      <c r="K396" s="133">
        <f t="shared" si="26"/>
        <v>0</v>
      </c>
    </row>
    <row r="397" spans="1:11" ht="16.5" thickBot="1" x14ac:dyDescent="0.3">
      <c r="A397" s="108" t="s">
        <v>441</v>
      </c>
      <c r="B397" s="108"/>
      <c r="C397" s="108" t="s">
        <v>962</v>
      </c>
      <c r="D397" s="108" t="s">
        <v>568</v>
      </c>
      <c r="E397" s="135">
        <v>4.5964999999999998</v>
      </c>
      <c r="F397" s="108">
        <v>4.5999999999999996</v>
      </c>
      <c r="G397" s="103">
        <f t="shared" si="25"/>
        <v>3.4999999999998366E-3</v>
      </c>
      <c r="H397" s="70"/>
      <c r="I397" s="113">
        <v>38.9</v>
      </c>
      <c r="J397" s="118"/>
      <c r="K397" s="133">
        <f t="shared" si="26"/>
        <v>0</v>
      </c>
    </row>
    <row r="398" spans="1:11" ht="16.5" thickBot="1" x14ac:dyDescent="0.3">
      <c r="A398" s="108" t="s">
        <v>442</v>
      </c>
      <c r="B398" s="108"/>
      <c r="C398" s="108" t="s">
        <v>963</v>
      </c>
      <c r="D398" s="108" t="s">
        <v>568</v>
      </c>
      <c r="E398" s="135">
        <v>2.9437000000000002</v>
      </c>
      <c r="F398" s="108">
        <v>3.4666000000000001</v>
      </c>
      <c r="G398" s="103">
        <f t="shared" si="25"/>
        <v>0.52289999999999992</v>
      </c>
      <c r="H398" s="70"/>
      <c r="I398" s="113">
        <v>68.599999999999994</v>
      </c>
      <c r="J398" s="118"/>
      <c r="K398" s="133">
        <f t="shared" si="26"/>
        <v>0</v>
      </c>
    </row>
    <row r="399" spans="1:11" ht="16.5" thickBot="1" x14ac:dyDescent="0.3">
      <c r="A399" s="108" t="s">
        <v>443</v>
      </c>
      <c r="B399" s="108"/>
      <c r="C399" s="108" t="s">
        <v>964</v>
      </c>
      <c r="D399" s="108" t="s">
        <v>568</v>
      </c>
      <c r="E399" s="135">
        <v>1.708</v>
      </c>
      <c r="F399" s="108">
        <v>1.8796999999999999</v>
      </c>
      <c r="G399" s="103">
        <f t="shared" si="25"/>
        <v>0.17169999999999996</v>
      </c>
      <c r="H399" s="70"/>
      <c r="I399" s="113">
        <v>37.5</v>
      </c>
      <c r="J399" s="118"/>
      <c r="K399" s="133">
        <f t="shared" si="26"/>
        <v>0</v>
      </c>
    </row>
    <row r="400" spans="1:11" ht="27" customHeight="1" thickBot="1" x14ac:dyDescent="0.3">
      <c r="A400" s="108" t="s">
        <v>444</v>
      </c>
      <c r="B400" s="108"/>
      <c r="C400" s="108" t="s">
        <v>965</v>
      </c>
      <c r="D400" s="108" t="s">
        <v>568</v>
      </c>
      <c r="E400" s="135">
        <v>0.86960000000000004</v>
      </c>
      <c r="F400" s="108">
        <v>1.0702</v>
      </c>
      <c r="G400" s="103">
        <f t="shared" si="25"/>
        <v>0.2006</v>
      </c>
      <c r="H400" s="70"/>
      <c r="I400" s="56">
        <v>58</v>
      </c>
      <c r="J400" s="118"/>
      <c r="K400" s="133">
        <f t="shared" si="26"/>
        <v>0</v>
      </c>
    </row>
    <row r="401" spans="1:11" ht="16.5" thickBot="1" x14ac:dyDescent="0.3">
      <c r="A401" s="108" t="s">
        <v>445</v>
      </c>
      <c r="B401" s="108"/>
      <c r="C401" s="108" t="s">
        <v>966</v>
      </c>
      <c r="D401" s="108" t="s">
        <v>568</v>
      </c>
      <c r="E401" s="135">
        <v>1.5102</v>
      </c>
      <c r="F401" s="108">
        <v>1.8334999999999999</v>
      </c>
      <c r="G401" s="103">
        <f t="shared" si="25"/>
        <v>0.32329999999999992</v>
      </c>
      <c r="H401" s="70"/>
      <c r="I401" s="56">
        <v>40</v>
      </c>
      <c r="J401" s="118"/>
      <c r="K401" s="133">
        <f t="shared" si="26"/>
        <v>0</v>
      </c>
    </row>
    <row r="402" spans="1:11" ht="16.5" thickBot="1" x14ac:dyDescent="0.3">
      <c r="A402" s="108" t="s">
        <v>446</v>
      </c>
      <c r="B402" s="108"/>
      <c r="C402" s="108" t="s">
        <v>967</v>
      </c>
      <c r="D402" s="108" t="s">
        <v>568</v>
      </c>
      <c r="E402" s="135">
        <v>1.3781000000000001</v>
      </c>
      <c r="F402" s="108">
        <v>1.5804</v>
      </c>
      <c r="G402" s="103">
        <f t="shared" si="25"/>
        <v>0.20229999999999992</v>
      </c>
      <c r="H402" s="70"/>
      <c r="I402" s="113">
        <v>39.1</v>
      </c>
      <c r="J402" s="118"/>
      <c r="K402" s="133">
        <f t="shared" si="26"/>
        <v>0</v>
      </c>
    </row>
    <row r="403" spans="1:11" ht="16.5" thickBot="1" x14ac:dyDescent="0.3">
      <c r="A403" s="108" t="s">
        <v>447</v>
      </c>
      <c r="B403" s="108"/>
      <c r="C403" s="108" t="s">
        <v>968</v>
      </c>
      <c r="D403" s="108" t="s">
        <v>568</v>
      </c>
      <c r="E403" s="135">
        <v>11.656000000000001</v>
      </c>
      <c r="F403" s="108">
        <v>12.3934</v>
      </c>
      <c r="G403" s="103">
        <f t="shared" si="25"/>
        <v>0.73739999999999917</v>
      </c>
      <c r="H403" s="70"/>
      <c r="I403" s="113">
        <v>83.2</v>
      </c>
      <c r="J403" s="118"/>
      <c r="K403" s="133">
        <f t="shared" si="26"/>
        <v>0</v>
      </c>
    </row>
    <row r="404" spans="1:11" ht="16.5" thickBot="1" x14ac:dyDescent="0.3">
      <c r="A404" s="108" t="s">
        <v>448</v>
      </c>
      <c r="B404" s="108"/>
      <c r="C404" s="108" t="s">
        <v>969</v>
      </c>
      <c r="D404" s="108" t="s">
        <v>568</v>
      </c>
      <c r="E404" s="135">
        <v>7.8688000000000002</v>
      </c>
      <c r="F404" s="108">
        <v>8.3882999999999992</v>
      </c>
      <c r="G404" s="103">
        <f t="shared" si="25"/>
        <v>0.51949999999999896</v>
      </c>
      <c r="H404" s="70"/>
      <c r="I404" s="113">
        <v>58.4</v>
      </c>
      <c r="J404" s="118"/>
      <c r="K404" s="133">
        <f t="shared" si="26"/>
        <v>0</v>
      </c>
    </row>
    <row r="405" spans="1:11" ht="16.5" thickBot="1" x14ac:dyDescent="0.3">
      <c r="A405" s="108" t="s">
        <v>449</v>
      </c>
      <c r="B405" s="108"/>
      <c r="C405" s="108" t="s">
        <v>970</v>
      </c>
      <c r="D405" s="108" t="s">
        <v>568</v>
      </c>
      <c r="E405" s="135">
        <v>5.6505999999999998</v>
      </c>
      <c r="F405" s="108">
        <v>6.0335000000000001</v>
      </c>
      <c r="G405" s="103">
        <f t="shared" si="25"/>
        <v>0.38290000000000024</v>
      </c>
      <c r="H405" s="70"/>
      <c r="I405" s="113">
        <v>37.6</v>
      </c>
      <c r="J405" s="118"/>
      <c r="K405" s="133">
        <f t="shared" si="26"/>
        <v>0</v>
      </c>
    </row>
    <row r="406" spans="1:11" ht="27" customHeight="1" thickBot="1" x14ac:dyDescent="0.3">
      <c r="A406" s="108" t="s">
        <v>450</v>
      </c>
      <c r="B406" s="108"/>
      <c r="C406" s="108" t="s">
        <v>971</v>
      </c>
      <c r="D406" s="108" t="s">
        <v>568</v>
      </c>
      <c r="E406" s="135">
        <v>8.5673999999999992</v>
      </c>
      <c r="F406" s="108">
        <v>9.0528999999999993</v>
      </c>
      <c r="G406" s="103">
        <f t="shared" si="25"/>
        <v>0.48550000000000004</v>
      </c>
      <c r="H406" s="70"/>
      <c r="I406" s="56">
        <v>53</v>
      </c>
      <c r="J406" s="118"/>
      <c r="K406" s="133">
        <f t="shared" si="26"/>
        <v>0</v>
      </c>
    </row>
    <row r="407" spans="1:11" ht="16.5" thickBot="1" x14ac:dyDescent="0.3">
      <c r="A407" s="108" t="s">
        <v>451</v>
      </c>
      <c r="B407" s="108"/>
      <c r="C407" s="108" t="s">
        <v>972</v>
      </c>
      <c r="D407" s="108" t="s">
        <v>568</v>
      </c>
      <c r="E407" s="135">
        <v>6.9021999999999997</v>
      </c>
      <c r="F407" s="108">
        <v>7.3479000000000001</v>
      </c>
      <c r="G407" s="103">
        <f t="shared" si="25"/>
        <v>0.44570000000000043</v>
      </c>
      <c r="H407" s="70"/>
      <c r="I407" s="56">
        <v>41</v>
      </c>
      <c r="J407" s="118"/>
      <c r="K407" s="133">
        <f t="shared" si="26"/>
        <v>0</v>
      </c>
    </row>
    <row r="408" spans="1:11" ht="16.5" thickBot="1" x14ac:dyDescent="0.3">
      <c r="A408" s="108" t="s">
        <v>452</v>
      </c>
      <c r="B408" s="108"/>
      <c r="C408" s="108" t="s">
        <v>973</v>
      </c>
      <c r="D408" s="108" t="s">
        <v>568</v>
      </c>
      <c r="E408" s="135">
        <v>6.6074999999999999</v>
      </c>
      <c r="F408" s="108">
        <v>7.0198999999999998</v>
      </c>
      <c r="G408" s="103">
        <f t="shared" si="25"/>
        <v>0.41239999999999988</v>
      </c>
      <c r="H408" s="70"/>
      <c r="I408" s="113">
        <v>39.200000000000003</v>
      </c>
      <c r="J408" s="118"/>
      <c r="K408" s="133">
        <f t="shared" si="26"/>
        <v>0</v>
      </c>
    </row>
    <row r="409" spans="1:11" ht="16.5" thickBot="1" x14ac:dyDescent="0.3">
      <c r="A409" s="108" t="s">
        <v>453</v>
      </c>
      <c r="B409" s="108"/>
      <c r="C409" s="108" t="s">
        <v>974</v>
      </c>
      <c r="D409" s="108" t="s">
        <v>568</v>
      </c>
      <c r="E409" s="135">
        <v>12.0924</v>
      </c>
      <c r="F409" s="108">
        <v>12.7972</v>
      </c>
      <c r="G409" s="103">
        <f t="shared" si="25"/>
        <v>0.70480000000000054</v>
      </c>
      <c r="H409" s="70"/>
      <c r="I409" s="56">
        <v>84</v>
      </c>
      <c r="J409" s="118"/>
      <c r="K409" s="133">
        <f t="shared" si="26"/>
        <v>0</v>
      </c>
    </row>
    <row r="410" spans="1:11" ht="25.5" customHeight="1" thickBot="1" x14ac:dyDescent="0.3">
      <c r="A410" s="108" t="s">
        <v>454</v>
      </c>
      <c r="B410" s="108"/>
      <c r="C410" s="108" t="s">
        <v>975</v>
      </c>
      <c r="D410" s="108" t="s">
        <v>568</v>
      </c>
      <c r="E410" s="135">
        <v>7.8840000000000003</v>
      </c>
      <c r="F410" s="108">
        <v>8.3703000000000003</v>
      </c>
      <c r="G410" s="103">
        <f t="shared" si="25"/>
        <v>0.48629999999999995</v>
      </c>
      <c r="H410" s="70"/>
      <c r="I410" s="113">
        <v>57.5</v>
      </c>
      <c r="J410" s="118"/>
      <c r="K410" s="133">
        <f t="shared" si="26"/>
        <v>0</v>
      </c>
    </row>
    <row r="411" spans="1:11" ht="16.5" thickBot="1" x14ac:dyDescent="0.3">
      <c r="A411" s="108" t="s">
        <v>455</v>
      </c>
      <c r="B411" s="108"/>
      <c r="C411" s="108" t="s">
        <v>976</v>
      </c>
      <c r="D411" s="108" t="s">
        <v>568</v>
      </c>
      <c r="E411" s="135">
        <v>5.3056000000000001</v>
      </c>
      <c r="F411" s="108">
        <v>5.5015999999999998</v>
      </c>
      <c r="G411" s="103">
        <f t="shared" si="25"/>
        <v>0.19599999999999973</v>
      </c>
      <c r="H411" s="70"/>
      <c r="I411" s="113">
        <v>37.5</v>
      </c>
      <c r="J411" s="118"/>
      <c r="K411" s="133">
        <f t="shared" si="26"/>
        <v>0</v>
      </c>
    </row>
    <row r="412" spans="1:11" ht="22.5" customHeight="1" thickBot="1" x14ac:dyDescent="0.3">
      <c r="A412" s="108" t="s">
        <v>456</v>
      </c>
      <c r="B412" s="108"/>
      <c r="C412" s="108" t="s">
        <v>977</v>
      </c>
      <c r="D412" s="108" t="s">
        <v>568</v>
      </c>
      <c r="E412" s="135">
        <v>6.4554999999999998</v>
      </c>
      <c r="F412" s="108">
        <v>6.4748000000000001</v>
      </c>
      <c r="G412" s="103">
        <f t="shared" si="25"/>
        <v>1.9300000000000317E-2</v>
      </c>
      <c r="H412" s="70"/>
      <c r="I412" s="56">
        <v>52</v>
      </c>
      <c r="J412" s="118"/>
      <c r="K412" s="133">
        <f t="shared" si="26"/>
        <v>0</v>
      </c>
    </row>
    <row r="413" spans="1:11" ht="26.25" customHeight="1" thickBot="1" x14ac:dyDescent="0.3">
      <c r="A413" s="108" t="s">
        <v>457</v>
      </c>
      <c r="B413" s="108"/>
      <c r="C413" s="108" t="s">
        <v>978</v>
      </c>
      <c r="D413" s="108" t="s">
        <v>568</v>
      </c>
      <c r="E413" s="78">
        <v>7.0608000000000004</v>
      </c>
      <c r="F413" s="78">
        <v>7.4538000000000002</v>
      </c>
      <c r="G413" s="103">
        <f t="shared" si="25"/>
        <v>0.39299999999999979</v>
      </c>
      <c r="H413" s="70"/>
      <c r="I413" s="113">
        <v>41.1</v>
      </c>
      <c r="J413" s="118"/>
      <c r="K413" s="133">
        <f t="shared" si="26"/>
        <v>0</v>
      </c>
    </row>
    <row r="414" spans="1:11" ht="24.75" customHeight="1" thickBot="1" x14ac:dyDescent="0.3">
      <c r="A414" s="108" t="s">
        <v>458</v>
      </c>
      <c r="B414" s="108"/>
      <c r="C414" s="108" t="s">
        <v>979</v>
      </c>
      <c r="D414" s="108" t="s">
        <v>568</v>
      </c>
      <c r="E414" s="135">
        <v>5.8076999999999996</v>
      </c>
      <c r="F414" s="108">
        <v>5.8635999999999999</v>
      </c>
      <c r="G414" s="103">
        <f t="shared" si="25"/>
        <v>5.5900000000000283E-2</v>
      </c>
      <c r="H414" s="70"/>
      <c r="I414" s="56">
        <v>39</v>
      </c>
      <c r="J414" s="118"/>
      <c r="K414" s="133">
        <f t="shared" si="26"/>
        <v>0</v>
      </c>
    </row>
    <row r="415" spans="1:11" ht="26.25" customHeight="1" thickBot="1" x14ac:dyDescent="0.3">
      <c r="A415" s="108" t="s">
        <v>459</v>
      </c>
      <c r="B415" s="108"/>
      <c r="C415" s="108" t="s">
        <v>980</v>
      </c>
      <c r="D415" s="108" t="s">
        <v>568</v>
      </c>
      <c r="E415" s="135">
        <v>11.306900000000001</v>
      </c>
      <c r="F415" s="108">
        <v>11.9687</v>
      </c>
      <c r="G415" s="103">
        <f t="shared" si="25"/>
        <v>0.6617999999999995</v>
      </c>
      <c r="H415" s="70"/>
      <c r="I415" s="113">
        <v>84.2</v>
      </c>
      <c r="J415" s="118"/>
      <c r="K415" s="133">
        <f t="shared" si="26"/>
        <v>0</v>
      </c>
    </row>
    <row r="416" spans="1:11" ht="16.5" thickBot="1" x14ac:dyDescent="0.3">
      <c r="A416" s="108" t="s">
        <v>460</v>
      </c>
      <c r="B416" s="108"/>
      <c r="C416" s="108" t="s">
        <v>981</v>
      </c>
      <c r="D416" s="108" t="s">
        <v>568</v>
      </c>
      <c r="E416" s="135">
        <v>7.1208</v>
      </c>
      <c r="F416" s="108">
        <v>7.5590000000000002</v>
      </c>
      <c r="G416" s="103">
        <f t="shared" si="25"/>
        <v>0.43820000000000014</v>
      </c>
      <c r="H416" s="70"/>
      <c r="I416" s="113">
        <v>57.3</v>
      </c>
      <c r="J416" s="118"/>
      <c r="K416" s="133">
        <f t="shared" si="26"/>
        <v>0</v>
      </c>
    </row>
    <row r="417" spans="1:11" ht="23.25" customHeight="1" thickBot="1" x14ac:dyDescent="0.3">
      <c r="A417" s="108" t="s">
        <v>461</v>
      </c>
      <c r="B417" s="108"/>
      <c r="C417" s="108" t="s">
        <v>982</v>
      </c>
      <c r="D417" s="108" t="s">
        <v>568</v>
      </c>
      <c r="E417" s="135">
        <v>5.2218999999999998</v>
      </c>
      <c r="F417" s="108">
        <v>5.5236999999999998</v>
      </c>
      <c r="G417" s="103">
        <f t="shared" si="25"/>
        <v>0.30180000000000007</v>
      </c>
      <c r="H417" s="70"/>
      <c r="I417" s="113">
        <v>37.299999999999997</v>
      </c>
      <c r="J417" s="118"/>
      <c r="K417" s="133">
        <f t="shared" si="26"/>
        <v>0</v>
      </c>
    </row>
    <row r="418" spans="1:11" ht="28.5" customHeight="1" thickBot="1" x14ac:dyDescent="0.3">
      <c r="A418" s="108" t="s">
        <v>462</v>
      </c>
      <c r="B418" s="108"/>
      <c r="C418" s="108" t="s">
        <v>983</v>
      </c>
      <c r="D418" s="108" t="s">
        <v>568</v>
      </c>
      <c r="E418" s="135">
        <v>8.3101000000000003</v>
      </c>
      <c r="F418" s="108">
        <v>8.6021000000000001</v>
      </c>
      <c r="G418" s="103">
        <f t="shared" si="25"/>
        <v>0.29199999999999982</v>
      </c>
      <c r="H418" s="70"/>
      <c r="I418" s="113">
        <v>52.1</v>
      </c>
      <c r="J418" s="118"/>
      <c r="K418" s="133">
        <f t="shared" si="26"/>
        <v>0</v>
      </c>
    </row>
    <row r="419" spans="1:11" ht="16.5" thickBot="1" x14ac:dyDescent="0.3">
      <c r="A419" s="108" t="s">
        <v>463</v>
      </c>
      <c r="B419" s="108"/>
      <c r="C419" s="108" t="s">
        <v>984</v>
      </c>
      <c r="D419" s="108" t="s">
        <v>568</v>
      </c>
      <c r="E419" s="135">
        <v>6.4593999999999996</v>
      </c>
      <c r="F419" s="108">
        <v>6.8322000000000003</v>
      </c>
      <c r="G419" s="103">
        <f t="shared" si="25"/>
        <v>0.37280000000000069</v>
      </c>
      <c r="H419" s="70"/>
      <c r="I419" s="113">
        <v>40.9</v>
      </c>
      <c r="J419" s="118"/>
      <c r="K419" s="133">
        <f t="shared" si="26"/>
        <v>0</v>
      </c>
    </row>
    <row r="420" spans="1:11" ht="21.75" customHeight="1" thickBot="1" x14ac:dyDescent="0.3">
      <c r="A420" s="108" t="s">
        <v>464</v>
      </c>
      <c r="B420" s="108"/>
      <c r="C420" s="108" t="s">
        <v>985</v>
      </c>
      <c r="D420" s="108" t="s">
        <v>568</v>
      </c>
      <c r="E420" s="135">
        <v>5.6104000000000003</v>
      </c>
      <c r="F420" s="108">
        <v>5.6104000000000003</v>
      </c>
      <c r="G420" s="103">
        <f t="shared" si="25"/>
        <v>0</v>
      </c>
      <c r="H420" s="141">
        <f t="shared" ref="H420:H421" si="27">0.005902*I420</f>
        <v>0.22958780000000001</v>
      </c>
      <c r="I420" s="113">
        <v>38.9</v>
      </c>
      <c r="J420" s="118"/>
      <c r="K420" s="133">
        <f t="shared" si="26"/>
        <v>0</v>
      </c>
    </row>
    <row r="421" spans="1:11" ht="27" customHeight="1" thickBot="1" x14ac:dyDescent="0.3">
      <c r="A421" s="108" t="s">
        <v>465</v>
      </c>
      <c r="B421" s="108"/>
      <c r="C421" s="108"/>
      <c r="D421" s="108"/>
      <c r="E421" s="135">
        <v>3.4260000000000002</v>
      </c>
      <c r="F421" s="108">
        <v>3.4260000000000002</v>
      </c>
      <c r="G421" s="103">
        <f t="shared" si="25"/>
        <v>0</v>
      </c>
      <c r="H421" s="141">
        <f t="shared" si="27"/>
        <v>0.49576799999999999</v>
      </c>
      <c r="I421" s="56">
        <v>84</v>
      </c>
      <c r="J421" s="118"/>
      <c r="K421" s="133">
        <f t="shared" si="26"/>
        <v>0</v>
      </c>
    </row>
    <row r="422" spans="1:11" ht="16.5" thickBot="1" x14ac:dyDescent="0.3">
      <c r="A422" s="108" t="s">
        <v>466</v>
      </c>
      <c r="B422" s="108"/>
      <c r="C422" s="108" t="s">
        <v>986</v>
      </c>
      <c r="D422" s="108" t="s">
        <v>568</v>
      </c>
      <c r="E422" s="135">
        <v>7.2767999999999997</v>
      </c>
      <c r="F422" s="108">
        <v>7.6497000000000002</v>
      </c>
      <c r="G422" s="103">
        <f t="shared" si="25"/>
        <v>0.37290000000000045</v>
      </c>
      <c r="H422" s="70"/>
      <c r="I422" s="113">
        <v>57.8</v>
      </c>
      <c r="J422" s="118"/>
      <c r="K422" s="133">
        <f t="shared" si="26"/>
        <v>0</v>
      </c>
    </row>
    <row r="423" spans="1:11" ht="25.5" customHeight="1" thickBot="1" x14ac:dyDescent="0.3">
      <c r="A423" s="108" t="s">
        <v>467</v>
      </c>
      <c r="B423" s="108"/>
      <c r="C423" s="108" t="s">
        <v>987</v>
      </c>
      <c r="D423" s="108" t="s">
        <v>568</v>
      </c>
      <c r="E423" s="135">
        <v>5.0788000000000002</v>
      </c>
      <c r="F423" s="108">
        <v>5.2405999999999997</v>
      </c>
      <c r="G423" s="103">
        <f t="shared" si="25"/>
        <v>0.1617999999999995</v>
      </c>
      <c r="H423" s="70"/>
      <c r="I423" s="113">
        <v>37.5</v>
      </c>
      <c r="J423" s="118"/>
      <c r="K423" s="133">
        <f t="shared" si="26"/>
        <v>0</v>
      </c>
    </row>
    <row r="424" spans="1:11" ht="24" customHeight="1" thickBot="1" x14ac:dyDescent="0.3">
      <c r="A424" s="108" t="s">
        <v>468</v>
      </c>
      <c r="B424" s="108"/>
      <c r="C424" s="108" t="s">
        <v>988</v>
      </c>
      <c r="D424" s="108" t="s">
        <v>568</v>
      </c>
      <c r="E424" s="135">
        <v>6.8159000000000001</v>
      </c>
      <c r="F424" s="108">
        <v>6.9029999999999996</v>
      </c>
      <c r="G424" s="103">
        <f t="shared" si="25"/>
        <v>8.7099999999999511E-2</v>
      </c>
      <c r="H424" s="70"/>
      <c r="I424" s="57">
        <v>52.1</v>
      </c>
      <c r="J424" s="118"/>
      <c r="K424" s="133">
        <f t="shared" si="26"/>
        <v>0</v>
      </c>
    </row>
    <row r="425" spans="1:11" ht="16.5" thickBot="1" x14ac:dyDescent="0.3">
      <c r="A425" s="108" t="s">
        <v>469</v>
      </c>
      <c r="B425" s="108"/>
      <c r="C425" s="108" t="s">
        <v>989</v>
      </c>
      <c r="D425" s="108" t="s">
        <v>568</v>
      </c>
      <c r="E425" s="135">
        <v>6.3628999999999998</v>
      </c>
      <c r="F425" s="108">
        <v>6.819</v>
      </c>
      <c r="G425" s="103">
        <f t="shared" si="25"/>
        <v>0.45610000000000017</v>
      </c>
      <c r="H425" s="70"/>
      <c r="I425" s="113">
        <v>40.9</v>
      </c>
      <c r="J425" s="118"/>
      <c r="K425" s="133">
        <f t="shared" si="26"/>
        <v>0</v>
      </c>
    </row>
    <row r="426" spans="1:11" ht="16.5" thickBot="1" x14ac:dyDescent="0.3">
      <c r="A426" s="108" t="s">
        <v>470</v>
      </c>
      <c r="B426" s="108"/>
      <c r="C426" s="108" t="s">
        <v>990</v>
      </c>
      <c r="D426" s="108" t="s">
        <v>568</v>
      </c>
      <c r="E426" s="135">
        <v>4.9454000000000002</v>
      </c>
      <c r="F426" s="108">
        <v>5.141</v>
      </c>
      <c r="G426" s="103">
        <f t="shared" si="25"/>
        <v>0.19559999999999977</v>
      </c>
      <c r="H426" s="70"/>
      <c r="I426" s="113">
        <v>39.1</v>
      </c>
      <c r="J426" s="118"/>
      <c r="K426" s="133">
        <f t="shared" si="26"/>
        <v>0</v>
      </c>
    </row>
    <row r="427" spans="1:11" ht="16.5" thickBot="1" x14ac:dyDescent="0.3">
      <c r="A427" s="108" t="s">
        <v>471</v>
      </c>
      <c r="B427" s="108"/>
      <c r="C427" s="108" t="s">
        <v>991</v>
      </c>
      <c r="D427" s="108" t="s">
        <v>568</v>
      </c>
      <c r="E427" s="135">
        <v>6.4161999999999999</v>
      </c>
      <c r="F427" s="108">
        <v>6.8551000000000002</v>
      </c>
      <c r="G427" s="103">
        <f t="shared" si="25"/>
        <v>0.43890000000000029</v>
      </c>
      <c r="H427" s="70"/>
      <c r="I427" s="113">
        <v>38.799999999999997</v>
      </c>
      <c r="J427" s="118"/>
      <c r="K427" s="133">
        <f t="shared" si="26"/>
        <v>0</v>
      </c>
    </row>
    <row r="428" spans="1:11" ht="16.5" thickBot="1" x14ac:dyDescent="0.3">
      <c r="A428" s="108" t="s">
        <v>472</v>
      </c>
      <c r="B428" s="108"/>
      <c r="C428" s="108" t="s">
        <v>992</v>
      </c>
      <c r="D428" s="108" t="s">
        <v>568</v>
      </c>
      <c r="E428" s="135">
        <v>5.9568000000000003</v>
      </c>
      <c r="F428" s="108">
        <v>6.0933000000000002</v>
      </c>
      <c r="G428" s="103">
        <f t="shared" si="25"/>
        <v>0.13649999999999984</v>
      </c>
      <c r="H428" s="70"/>
      <c r="I428" s="113">
        <v>40.1</v>
      </c>
      <c r="J428" s="118"/>
      <c r="K428" s="133">
        <f t="shared" si="26"/>
        <v>0</v>
      </c>
    </row>
    <row r="429" spans="1:11" ht="16.5" thickBot="1" x14ac:dyDescent="0.3">
      <c r="A429" s="108" t="s">
        <v>473</v>
      </c>
      <c r="B429" s="108"/>
      <c r="C429" s="108" t="s">
        <v>993</v>
      </c>
      <c r="D429" s="108" t="s">
        <v>568</v>
      </c>
      <c r="E429" s="135">
        <v>7.2194000000000003</v>
      </c>
      <c r="F429" s="108">
        <v>7.7367999999999997</v>
      </c>
      <c r="G429" s="103">
        <f t="shared" si="25"/>
        <v>0.51739999999999942</v>
      </c>
      <c r="H429" s="70"/>
      <c r="I429" s="113">
        <v>57.8</v>
      </c>
      <c r="J429" s="118"/>
      <c r="K429" s="133">
        <f t="shared" si="26"/>
        <v>0</v>
      </c>
    </row>
    <row r="430" spans="1:11" ht="16.5" thickBot="1" x14ac:dyDescent="0.3">
      <c r="A430" s="108" t="s">
        <v>474</v>
      </c>
      <c r="B430" s="108"/>
      <c r="C430" s="108" t="s">
        <v>994</v>
      </c>
      <c r="D430" s="108" t="s">
        <v>568</v>
      </c>
      <c r="E430" s="135">
        <v>5.3775000000000004</v>
      </c>
      <c r="F430" s="108">
        <v>5.7019000000000002</v>
      </c>
      <c r="G430" s="103">
        <f t="shared" si="25"/>
        <v>0.3243999999999998</v>
      </c>
      <c r="H430" s="70"/>
      <c r="I430" s="113">
        <v>37.5</v>
      </c>
      <c r="J430" s="118"/>
      <c r="K430" s="133">
        <f t="shared" si="26"/>
        <v>0</v>
      </c>
    </row>
    <row r="431" spans="1:11" ht="21.75" customHeight="1" thickBot="1" x14ac:dyDescent="0.3">
      <c r="A431" s="108" t="s">
        <v>475</v>
      </c>
      <c r="B431" s="108"/>
      <c r="C431" s="108"/>
      <c r="D431" s="108"/>
      <c r="E431" s="135">
        <v>4.6101999999999999</v>
      </c>
      <c r="F431" s="108">
        <v>4.6101999999999999</v>
      </c>
      <c r="G431" s="103">
        <f t="shared" si="25"/>
        <v>0</v>
      </c>
      <c r="H431" s="141">
        <f>0.005902*I431</f>
        <v>0.3074942</v>
      </c>
      <c r="I431" s="113">
        <v>52.1</v>
      </c>
      <c r="J431" s="118"/>
      <c r="K431" s="133">
        <f t="shared" si="26"/>
        <v>0</v>
      </c>
    </row>
    <row r="432" spans="1:11" ht="16.5" thickBot="1" x14ac:dyDescent="0.3">
      <c r="A432" s="108" t="s">
        <v>476</v>
      </c>
      <c r="B432" s="108"/>
      <c r="C432" s="108" t="s">
        <v>995</v>
      </c>
      <c r="D432" s="108" t="s">
        <v>568</v>
      </c>
      <c r="E432" s="135">
        <v>4.4957000000000003</v>
      </c>
      <c r="F432" s="108">
        <v>5.0285000000000002</v>
      </c>
      <c r="G432" s="103">
        <f t="shared" si="25"/>
        <v>0.53279999999999994</v>
      </c>
      <c r="H432" s="70"/>
      <c r="I432" s="113">
        <v>41.1</v>
      </c>
      <c r="J432" s="118"/>
      <c r="K432" s="133">
        <f t="shared" si="26"/>
        <v>0</v>
      </c>
    </row>
    <row r="433" spans="1:11" ht="16.5" thickBot="1" x14ac:dyDescent="0.3">
      <c r="A433" s="108" t="s">
        <v>477</v>
      </c>
      <c r="B433" s="108"/>
      <c r="C433" s="108"/>
      <c r="D433" s="108"/>
      <c r="E433" s="135">
        <v>2.2250999999999999</v>
      </c>
      <c r="F433" s="108">
        <v>2.5007000000000001</v>
      </c>
      <c r="G433" s="103">
        <f t="shared" ref="G433:G492" si="28">F433-E433</f>
        <v>0.27560000000000029</v>
      </c>
      <c r="H433" s="70"/>
      <c r="I433" s="113">
        <v>39.200000000000003</v>
      </c>
      <c r="J433" s="118"/>
      <c r="K433" s="133">
        <f t="shared" si="26"/>
        <v>0</v>
      </c>
    </row>
    <row r="434" spans="1:11" ht="16.5" thickBot="1" x14ac:dyDescent="0.3">
      <c r="A434" s="108" t="s">
        <v>478</v>
      </c>
      <c r="B434" s="108"/>
      <c r="C434" s="108" t="s">
        <v>996</v>
      </c>
      <c r="D434" s="108" t="s">
        <v>568</v>
      </c>
      <c r="E434" s="135">
        <v>6.4516999999999998</v>
      </c>
      <c r="F434" s="108">
        <v>6.7610000000000001</v>
      </c>
      <c r="G434" s="103">
        <f t="shared" si="28"/>
        <v>0.30930000000000035</v>
      </c>
      <c r="H434" s="70"/>
      <c r="I434" s="113">
        <v>38.9</v>
      </c>
      <c r="J434" s="118">
        <v>-4.3799999999999999E-2</v>
      </c>
      <c r="K434" s="133">
        <f t="shared" si="26"/>
        <v>4.3799999999999999E-2</v>
      </c>
    </row>
    <row r="435" spans="1:11" ht="16.5" thickBot="1" x14ac:dyDescent="0.3">
      <c r="A435" s="108" t="s">
        <v>479</v>
      </c>
      <c r="B435" s="108"/>
      <c r="C435" s="108"/>
      <c r="D435" s="108"/>
      <c r="E435" s="135">
        <v>1.5377000000000001</v>
      </c>
      <c r="F435" s="108">
        <v>1.5377000000000001</v>
      </c>
      <c r="G435" s="103">
        <f t="shared" si="28"/>
        <v>0</v>
      </c>
      <c r="H435" s="141">
        <f>0.005902*I435</f>
        <v>0.23667020000000002</v>
      </c>
      <c r="I435" s="113">
        <v>40.1</v>
      </c>
      <c r="J435" s="118"/>
      <c r="K435" s="133">
        <f t="shared" si="26"/>
        <v>0</v>
      </c>
    </row>
    <row r="436" spans="1:11" ht="16.5" thickBot="1" x14ac:dyDescent="0.3">
      <c r="A436" s="108" t="s">
        <v>480</v>
      </c>
      <c r="B436" s="108"/>
      <c r="C436" s="108" t="s">
        <v>997</v>
      </c>
      <c r="D436" s="108" t="s">
        <v>568</v>
      </c>
      <c r="E436" s="135">
        <v>4.5731000000000002</v>
      </c>
      <c r="F436" s="108">
        <v>4.8</v>
      </c>
      <c r="G436" s="103">
        <f t="shared" si="28"/>
        <v>0.22689999999999966</v>
      </c>
      <c r="H436" s="70"/>
      <c r="I436" s="113">
        <v>57.9</v>
      </c>
      <c r="J436" s="118"/>
      <c r="K436" s="133">
        <f t="shared" si="26"/>
        <v>0</v>
      </c>
    </row>
    <row r="437" spans="1:11" ht="16.5" thickBot="1" x14ac:dyDescent="0.3">
      <c r="A437" s="108" t="s">
        <v>481</v>
      </c>
      <c r="B437" s="108"/>
      <c r="C437" s="108" t="s">
        <v>998</v>
      </c>
      <c r="D437" s="108" t="s">
        <v>568</v>
      </c>
      <c r="E437" s="135">
        <v>4.1981000000000002</v>
      </c>
      <c r="F437" s="108">
        <v>4.4324000000000003</v>
      </c>
      <c r="G437" s="103">
        <f t="shared" si="28"/>
        <v>0.23430000000000017</v>
      </c>
      <c r="H437" s="70"/>
      <c r="I437" s="113">
        <v>37.700000000000003</v>
      </c>
      <c r="J437" s="118"/>
      <c r="K437" s="133">
        <f t="shared" si="26"/>
        <v>0</v>
      </c>
    </row>
    <row r="438" spans="1:11" ht="16.5" thickBot="1" x14ac:dyDescent="0.3">
      <c r="A438" s="108" t="s">
        <v>482</v>
      </c>
      <c r="B438" s="108"/>
      <c r="C438" s="108" t="s">
        <v>999</v>
      </c>
      <c r="D438" s="108" t="s">
        <v>568</v>
      </c>
      <c r="E438" s="135">
        <v>8.3812999999999995</v>
      </c>
      <c r="F438" s="108">
        <v>8.8389000000000006</v>
      </c>
      <c r="G438" s="103">
        <f t="shared" si="28"/>
        <v>0.45760000000000112</v>
      </c>
      <c r="H438" s="70"/>
      <c r="I438" s="113">
        <v>52.1</v>
      </c>
      <c r="J438" s="118"/>
      <c r="K438" s="133">
        <f t="shared" si="26"/>
        <v>0</v>
      </c>
    </row>
    <row r="439" spans="1:11" ht="16.5" thickBot="1" x14ac:dyDescent="0.3">
      <c r="A439" s="108" t="s">
        <v>483</v>
      </c>
      <c r="B439" s="108"/>
      <c r="C439" s="108" t="s">
        <v>1000</v>
      </c>
      <c r="D439" s="108" t="s">
        <v>568</v>
      </c>
      <c r="E439" s="135">
        <v>6.7468000000000004</v>
      </c>
      <c r="F439" s="108">
        <v>7.1980000000000004</v>
      </c>
      <c r="G439" s="103">
        <f t="shared" si="28"/>
        <v>0.45120000000000005</v>
      </c>
      <c r="H439" s="70"/>
      <c r="I439" s="113">
        <v>40.9</v>
      </c>
      <c r="J439" s="118"/>
      <c r="K439" s="133">
        <f t="shared" si="26"/>
        <v>0</v>
      </c>
    </row>
    <row r="440" spans="1:11" ht="16.5" thickBot="1" x14ac:dyDescent="0.3">
      <c r="A440" s="108" t="s">
        <v>484</v>
      </c>
      <c r="B440" s="108"/>
      <c r="C440" s="108" t="s">
        <v>1001</v>
      </c>
      <c r="D440" s="108" t="s">
        <v>568</v>
      </c>
      <c r="E440" s="135">
        <v>6.2312000000000003</v>
      </c>
      <c r="F440" s="108">
        <v>6.59</v>
      </c>
      <c r="G440" s="103">
        <f t="shared" si="28"/>
        <v>0.35879999999999956</v>
      </c>
      <c r="H440" s="70"/>
      <c r="I440" s="113">
        <v>39.200000000000003</v>
      </c>
      <c r="J440" s="118"/>
      <c r="K440" s="133">
        <f t="shared" si="26"/>
        <v>0</v>
      </c>
    </row>
    <row r="441" spans="1:11" ht="16.5" thickBot="1" x14ac:dyDescent="0.3">
      <c r="A441" s="108" t="s">
        <v>485</v>
      </c>
      <c r="B441" s="108"/>
      <c r="C441" s="108" t="s">
        <v>1002</v>
      </c>
      <c r="D441" s="108" t="s">
        <v>568</v>
      </c>
      <c r="E441" s="135">
        <v>5.5682</v>
      </c>
      <c r="F441" s="108">
        <v>5.9356999999999998</v>
      </c>
      <c r="G441" s="103">
        <f t="shared" si="28"/>
        <v>0.36749999999999972</v>
      </c>
      <c r="H441" s="70"/>
      <c r="I441" s="113">
        <v>38.799999999999997</v>
      </c>
      <c r="J441" s="118"/>
      <c r="K441" s="133">
        <f t="shared" si="26"/>
        <v>0</v>
      </c>
    </row>
    <row r="442" spans="1:11" ht="26.25" customHeight="1" thickBot="1" x14ac:dyDescent="0.3">
      <c r="A442" s="108" t="s">
        <v>486</v>
      </c>
      <c r="B442" s="108"/>
      <c r="C442" s="108" t="s">
        <v>1003</v>
      </c>
      <c r="D442" s="108" t="s">
        <v>568</v>
      </c>
      <c r="E442" s="135">
        <v>3.6400999999999999</v>
      </c>
      <c r="F442" s="108">
        <v>3.6402999999999999</v>
      </c>
      <c r="G442" s="103">
        <f t="shared" si="28"/>
        <v>1.9999999999997797E-4</v>
      </c>
      <c r="H442" s="70"/>
      <c r="I442" s="113">
        <v>40.1</v>
      </c>
      <c r="J442" s="118"/>
      <c r="K442" s="133">
        <f t="shared" si="26"/>
        <v>0</v>
      </c>
    </row>
    <row r="443" spans="1:11" ht="21.75" customHeight="1" thickBot="1" x14ac:dyDescent="0.3">
      <c r="A443" s="108" t="s">
        <v>487</v>
      </c>
      <c r="B443" s="108"/>
      <c r="C443" s="108" t="s">
        <v>1004</v>
      </c>
      <c r="D443" s="108" t="s">
        <v>568</v>
      </c>
      <c r="E443" s="135">
        <v>5.8296000000000001</v>
      </c>
      <c r="F443" s="108">
        <v>6.2518000000000002</v>
      </c>
      <c r="G443" s="103">
        <f t="shared" si="28"/>
        <v>0.42220000000000013</v>
      </c>
      <c r="H443" s="70"/>
      <c r="I443" s="113">
        <v>57.7</v>
      </c>
      <c r="J443" s="118"/>
      <c r="K443" s="133">
        <f t="shared" si="26"/>
        <v>0</v>
      </c>
    </row>
    <row r="444" spans="1:11" ht="24.75" customHeight="1" thickBot="1" x14ac:dyDescent="0.3">
      <c r="A444" s="108" t="s">
        <v>488</v>
      </c>
      <c r="B444" s="108"/>
      <c r="C444" s="108" t="s">
        <v>1005</v>
      </c>
      <c r="D444" s="108" t="s">
        <v>568</v>
      </c>
      <c r="E444" s="135">
        <v>4.6731999999999996</v>
      </c>
      <c r="F444" s="108">
        <v>4.8089000000000004</v>
      </c>
      <c r="G444" s="103">
        <f t="shared" si="28"/>
        <v>0.13570000000000082</v>
      </c>
      <c r="H444" s="70"/>
      <c r="I444" s="113">
        <v>37.4</v>
      </c>
      <c r="J444" s="118"/>
      <c r="K444" s="133">
        <f t="shared" si="26"/>
        <v>0</v>
      </c>
    </row>
    <row r="445" spans="1:11" ht="16.5" thickBot="1" x14ac:dyDescent="0.3">
      <c r="A445" s="108" t="s">
        <v>489</v>
      </c>
      <c r="B445" s="108"/>
      <c r="C445" s="108"/>
      <c r="D445" s="108"/>
      <c r="E445" s="135">
        <v>5.0400999999999998</v>
      </c>
      <c r="F445" s="108">
        <v>5.0400999999999998</v>
      </c>
      <c r="G445" s="103">
        <f t="shared" si="28"/>
        <v>0</v>
      </c>
      <c r="H445" s="141">
        <f>0.005902*I445</f>
        <v>0.30572359999999998</v>
      </c>
      <c r="I445" s="113">
        <v>51.8</v>
      </c>
      <c r="J445" s="118"/>
      <c r="K445" s="133">
        <f t="shared" si="26"/>
        <v>0</v>
      </c>
    </row>
    <row r="446" spans="1:11" ht="16.5" thickBot="1" x14ac:dyDescent="0.3">
      <c r="A446" s="108" t="s">
        <v>490</v>
      </c>
      <c r="B446" s="108"/>
      <c r="C446" s="108" t="s">
        <v>1006</v>
      </c>
      <c r="D446" s="108" t="s">
        <v>568</v>
      </c>
      <c r="E446" s="135">
        <v>5.4336000000000002</v>
      </c>
      <c r="F446" s="108">
        <v>5.7093999999999996</v>
      </c>
      <c r="G446" s="103">
        <f t="shared" si="28"/>
        <v>0.27579999999999938</v>
      </c>
      <c r="H446" s="70"/>
      <c r="I446" s="113">
        <v>40.700000000000003</v>
      </c>
      <c r="J446" s="118"/>
      <c r="K446" s="133">
        <f t="shared" si="26"/>
        <v>0</v>
      </c>
    </row>
    <row r="447" spans="1:11" ht="16.5" thickBot="1" x14ac:dyDescent="0.3">
      <c r="A447" s="108" t="s">
        <v>491</v>
      </c>
      <c r="B447" s="108"/>
      <c r="C447" s="108"/>
      <c r="D447" s="108"/>
      <c r="E447" s="135">
        <v>1.4009</v>
      </c>
      <c r="F447" s="108">
        <v>1.6069</v>
      </c>
      <c r="G447" s="103">
        <f t="shared" si="28"/>
        <v>0.20599999999999996</v>
      </c>
      <c r="H447" s="70"/>
      <c r="I447" s="113">
        <v>39.1</v>
      </c>
      <c r="J447" s="118"/>
      <c r="K447" s="133">
        <f t="shared" si="26"/>
        <v>0</v>
      </c>
    </row>
    <row r="448" spans="1:11" ht="16.5" thickBot="1" x14ac:dyDescent="0.3">
      <c r="A448" s="108" t="s">
        <v>492</v>
      </c>
      <c r="B448" s="108"/>
      <c r="C448" s="108" t="s">
        <v>1007</v>
      </c>
      <c r="D448" s="108" t="s">
        <v>568</v>
      </c>
      <c r="E448" s="135">
        <v>6.3019999999999996</v>
      </c>
      <c r="F448" s="108">
        <v>6.3784999999999998</v>
      </c>
      <c r="G448" s="103">
        <f t="shared" si="28"/>
        <v>7.6500000000000234E-2</v>
      </c>
      <c r="H448" s="70"/>
      <c r="I448" s="113">
        <v>38.700000000000003</v>
      </c>
      <c r="J448" s="118"/>
      <c r="K448" s="133">
        <f t="shared" si="26"/>
        <v>0</v>
      </c>
    </row>
    <row r="449" spans="1:12" ht="16.5" thickBot="1" x14ac:dyDescent="0.3">
      <c r="A449" s="108" t="s">
        <v>493</v>
      </c>
      <c r="B449" s="108"/>
      <c r="C449" s="108" t="s">
        <v>1008</v>
      </c>
      <c r="D449" s="108" t="s">
        <v>568</v>
      </c>
      <c r="E449" s="135">
        <v>5.8693999999999997</v>
      </c>
      <c r="F449" s="108">
        <v>6.25</v>
      </c>
      <c r="G449" s="103">
        <f t="shared" si="28"/>
        <v>0.38060000000000027</v>
      </c>
      <c r="H449" s="70"/>
      <c r="I449" s="113">
        <v>40.200000000000003</v>
      </c>
      <c r="J449" s="118"/>
      <c r="K449" s="133">
        <f t="shared" si="26"/>
        <v>0</v>
      </c>
    </row>
    <row r="450" spans="1:12" ht="23.25" customHeight="1" thickBot="1" x14ac:dyDescent="0.3">
      <c r="A450" s="108" t="s">
        <v>494</v>
      </c>
      <c r="B450" s="108"/>
      <c r="C450" s="108" t="s">
        <v>1009</v>
      </c>
      <c r="D450" s="108" t="s">
        <v>568</v>
      </c>
      <c r="E450" s="135">
        <v>6.9965999999999999</v>
      </c>
      <c r="F450" s="108">
        <v>7.5007000000000001</v>
      </c>
      <c r="G450" s="103">
        <f t="shared" si="28"/>
        <v>0.50410000000000021</v>
      </c>
      <c r="H450" s="70"/>
      <c r="I450" s="113">
        <v>57.9</v>
      </c>
      <c r="J450" s="118"/>
      <c r="K450" s="133">
        <f t="shared" si="26"/>
        <v>0</v>
      </c>
    </row>
    <row r="451" spans="1:12" ht="21.75" customHeight="1" thickBot="1" x14ac:dyDescent="0.3">
      <c r="A451" s="108" t="s">
        <v>495</v>
      </c>
      <c r="B451" s="108"/>
      <c r="C451" s="108" t="s">
        <v>1010</v>
      </c>
      <c r="D451" s="108" t="s">
        <v>568</v>
      </c>
      <c r="E451" s="135">
        <v>4.5688000000000004</v>
      </c>
      <c r="F451" s="108">
        <v>4.6101000000000001</v>
      </c>
      <c r="G451" s="103">
        <f t="shared" si="28"/>
        <v>4.129999999999967E-2</v>
      </c>
      <c r="H451" s="70"/>
      <c r="I451" s="113">
        <v>37.700000000000003</v>
      </c>
      <c r="J451" s="118"/>
      <c r="K451" s="133">
        <f t="shared" si="26"/>
        <v>0</v>
      </c>
    </row>
    <row r="452" spans="1:12" ht="26.25" customHeight="1" thickBot="1" x14ac:dyDescent="0.3">
      <c r="A452" s="108" t="s">
        <v>496</v>
      </c>
      <c r="B452" s="108"/>
      <c r="C452" s="108" t="s">
        <v>1011</v>
      </c>
      <c r="D452" s="108" t="s">
        <v>568</v>
      </c>
      <c r="E452" s="135">
        <v>7.0533999999999999</v>
      </c>
      <c r="F452" s="108">
        <v>7.4640000000000004</v>
      </c>
      <c r="G452" s="103">
        <f t="shared" si="28"/>
        <v>0.41060000000000052</v>
      </c>
      <c r="H452" s="70"/>
      <c r="I452" s="113">
        <v>51.8</v>
      </c>
      <c r="J452" s="118"/>
      <c r="K452" s="133">
        <f t="shared" si="26"/>
        <v>0</v>
      </c>
    </row>
    <row r="453" spans="1:12" ht="16.5" thickBot="1" x14ac:dyDescent="0.3">
      <c r="A453" s="108" t="s">
        <v>497</v>
      </c>
      <c r="B453" s="108"/>
      <c r="C453" s="108" t="s">
        <v>1012</v>
      </c>
      <c r="D453" s="108" t="s">
        <v>568</v>
      </c>
      <c r="E453" s="135">
        <v>4.8478000000000003</v>
      </c>
      <c r="F453" s="108">
        <v>4.8478000000000003</v>
      </c>
      <c r="G453" s="103">
        <f t="shared" si="28"/>
        <v>0</v>
      </c>
      <c r="H453" s="141">
        <f>0.005902*I453</f>
        <v>0.24080159999999998</v>
      </c>
      <c r="I453" s="113">
        <v>40.799999999999997</v>
      </c>
      <c r="J453" s="118"/>
      <c r="K453" s="133">
        <f t="shared" si="26"/>
        <v>0</v>
      </c>
    </row>
    <row r="454" spans="1:12" ht="30.75" customHeight="1" thickBot="1" x14ac:dyDescent="0.3">
      <c r="A454" s="108" t="s">
        <v>498</v>
      </c>
      <c r="B454" s="108"/>
      <c r="C454" s="108" t="s">
        <v>1013</v>
      </c>
      <c r="D454" s="108" t="s">
        <v>568</v>
      </c>
      <c r="E454" s="135">
        <v>5.0119999999999996</v>
      </c>
      <c r="F454" s="108">
        <v>5.3788</v>
      </c>
      <c r="G454" s="103">
        <f t="shared" si="28"/>
        <v>0.36680000000000046</v>
      </c>
      <c r="H454" s="70"/>
      <c r="I454" s="113">
        <v>39.200000000000003</v>
      </c>
      <c r="J454" s="118"/>
      <c r="K454" s="133">
        <f t="shared" si="26"/>
        <v>0</v>
      </c>
    </row>
    <row r="455" spans="1:12" ht="16.5" thickBot="1" x14ac:dyDescent="0.3">
      <c r="A455" s="108" t="s">
        <v>499</v>
      </c>
      <c r="B455" s="108"/>
      <c r="C455" s="108" t="s">
        <v>1014</v>
      </c>
      <c r="D455" s="108" t="s">
        <v>568</v>
      </c>
      <c r="E455" s="135">
        <v>6.2472000000000003</v>
      </c>
      <c r="F455" s="108">
        <v>6.3529999999999998</v>
      </c>
      <c r="G455" s="103">
        <f t="shared" si="28"/>
        <v>0.10579999999999945</v>
      </c>
      <c r="H455" s="70"/>
      <c r="I455" s="113">
        <v>38.799999999999997</v>
      </c>
      <c r="J455" s="118"/>
      <c r="K455" s="133">
        <f t="shared" si="26"/>
        <v>0</v>
      </c>
    </row>
    <row r="456" spans="1:12" ht="16.5" thickBot="1" x14ac:dyDescent="0.3">
      <c r="A456" s="108" t="s">
        <v>500</v>
      </c>
      <c r="B456" s="108"/>
      <c r="C456" s="108" t="s">
        <v>1015</v>
      </c>
      <c r="D456" s="108" t="s">
        <v>568</v>
      </c>
      <c r="E456" s="135">
        <v>4.4286000000000003</v>
      </c>
      <c r="F456" s="108">
        <v>4.8311999999999999</v>
      </c>
      <c r="G456" s="103">
        <f t="shared" si="28"/>
        <v>0.40259999999999962</v>
      </c>
      <c r="H456" s="70"/>
      <c r="I456" s="113">
        <v>40.1</v>
      </c>
      <c r="J456" s="118"/>
      <c r="K456" s="133">
        <f t="shared" si="26"/>
        <v>0</v>
      </c>
    </row>
    <row r="457" spans="1:12" ht="16.5" thickBot="1" x14ac:dyDescent="0.3">
      <c r="A457" s="108" t="s">
        <v>501</v>
      </c>
      <c r="B457" s="108"/>
      <c r="C457" s="108" t="s">
        <v>1016</v>
      </c>
      <c r="D457" s="108" t="s">
        <v>568</v>
      </c>
      <c r="E457" s="135">
        <v>7.1188000000000002</v>
      </c>
      <c r="F457" s="108">
        <v>7.1487999999999996</v>
      </c>
      <c r="G457" s="103">
        <f t="shared" si="28"/>
        <v>2.9999999999999361E-2</v>
      </c>
      <c r="H457" s="70"/>
      <c r="I457" s="113">
        <v>57.7</v>
      </c>
      <c r="J457" s="118"/>
      <c r="K457" s="133">
        <f t="shared" si="26"/>
        <v>0</v>
      </c>
    </row>
    <row r="458" spans="1:12" ht="29.25" customHeight="1" thickBot="1" x14ac:dyDescent="0.3">
      <c r="A458" s="108" t="s">
        <v>502</v>
      </c>
      <c r="B458" s="108"/>
      <c r="C458" s="108" t="s">
        <v>1017</v>
      </c>
      <c r="D458" s="108" t="s">
        <v>568</v>
      </c>
      <c r="E458" s="135">
        <v>3.5055999999999998</v>
      </c>
      <c r="F458" s="108">
        <v>3.54</v>
      </c>
      <c r="G458" s="103">
        <f t="shared" si="28"/>
        <v>3.4400000000000208E-2</v>
      </c>
      <c r="H458" s="70"/>
      <c r="I458" s="113">
        <v>37.700000000000003</v>
      </c>
      <c r="J458" s="118"/>
      <c r="K458" s="133">
        <f t="shared" si="26"/>
        <v>0</v>
      </c>
    </row>
    <row r="459" spans="1:12" ht="16.5" thickBot="1" x14ac:dyDescent="0.3">
      <c r="A459" s="108" t="s">
        <v>503</v>
      </c>
      <c r="B459" s="108"/>
      <c r="C459" s="108" t="s">
        <v>1018</v>
      </c>
      <c r="D459" s="108" t="s">
        <v>568</v>
      </c>
      <c r="E459" s="135">
        <v>5.8381999999999996</v>
      </c>
      <c r="F459" s="108">
        <v>6.0853999999999999</v>
      </c>
      <c r="G459" s="103">
        <f t="shared" si="28"/>
        <v>0.24720000000000031</v>
      </c>
      <c r="H459" s="70"/>
      <c r="I459" s="56">
        <v>52</v>
      </c>
      <c r="J459" s="118">
        <v>-0.874</v>
      </c>
      <c r="K459" s="133">
        <f t="shared" ref="K459:K515" si="29">-J459</f>
        <v>0.874</v>
      </c>
    </row>
    <row r="460" spans="1:12" ht="16.5" thickBot="1" x14ac:dyDescent="0.3">
      <c r="A460" s="108" t="s">
        <v>504</v>
      </c>
      <c r="B460" s="108"/>
      <c r="C460" s="108" t="s">
        <v>1019</v>
      </c>
      <c r="D460" s="108" t="s">
        <v>568</v>
      </c>
      <c r="E460" s="135">
        <v>4.4184999999999999</v>
      </c>
      <c r="F460" s="108">
        <v>4.4184999999999999</v>
      </c>
      <c r="G460" s="103">
        <f t="shared" si="28"/>
        <v>0</v>
      </c>
      <c r="H460" s="141">
        <f>0.005902*I460</f>
        <v>0.23903099999999999</v>
      </c>
      <c r="I460" s="113">
        <v>40.5</v>
      </c>
      <c r="J460" s="118"/>
      <c r="K460" s="133">
        <f t="shared" si="29"/>
        <v>0</v>
      </c>
      <c r="L460" s="134">
        <f>K460*E536</f>
        <v>0</v>
      </c>
    </row>
    <row r="461" spans="1:12" ht="16.5" thickBot="1" x14ac:dyDescent="0.3">
      <c r="A461" s="108" t="s">
        <v>505</v>
      </c>
      <c r="B461" s="108"/>
      <c r="C461" s="108" t="s">
        <v>1020</v>
      </c>
      <c r="D461" s="108" t="s">
        <v>568</v>
      </c>
      <c r="E461" s="135">
        <v>5.7401999999999997</v>
      </c>
      <c r="F461" s="108">
        <v>6.0842999999999998</v>
      </c>
      <c r="G461" s="103">
        <f t="shared" si="28"/>
        <v>0.34410000000000007</v>
      </c>
      <c r="H461" s="70"/>
      <c r="I461" s="56">
        <v>39</v>
      </c>
      <c r="J461" s="118"/>
      <c r="K461" s="133">
        <f t="shared" si="29"/>
        <v>0</v>
      </c>
    </row>
    <row r="462" spans="1:12" ht="16.5" thickBot="1" x14ac:dyDescent="0.3">
      <c r="A462" s="108" t="s">
        <v>506</v>
      </c>
      <c r="B462" s="108"/>
      <c r="C462" s="108" t="s">
        <v>1021</v>
      </c>
      <c r="D462" s="108" t="s">
        <v>568</v>
      </c>
      <c r="E462" s="135">
        <v>5.8297999999999996</v>
      </c>
      <c r="F462" s="108">
        <v>6.1765999999999996</v>
      </c>
      <c r="G462" s="103">
        <f t="shared" si="28"/>
        <v>0.3468</v>
      </c>
      <c r="H462" s="70"/>
      <c r="I462" s="113">
        <v>38.700000000000003</v>
      </c>
      <c r="J462" s="118"/>
      <c r="K462" s="133">
        <f t="shared" si="29"/>
        <v>0</v>
      </c>
    </row>
    <row r="463" spans="1:12" ht="16.5" thickBot="1" x14ac:dyDescent="0.3">
      <c r="A463" s="108" t="s">
        <v>507</v>
      </c>
      <c r="B463" s="108"/>
      <c r="C463" s="108" t="s">
        <v>1022</v>
      </c>
      <c r="D463" s="108" t="s">
        <v>568</v>
      </c>
      <c r="E463" s="135">
        <v>4.7373000000000003</v>
      </c>
      <c r="F463" s="108">
        <v>5.1083999999999996</v>
      </c>
      <c r="G463" s="103">
        <f t="shared" si="28"/>
        <v>0.37109999999999932</v>
      </c>
      <c r="H463" s="70"/>
      <c r="I463" s="56">
        <v>40</v>
      </c>
      <c r="J463" s="118"/>
      <c r="K463" s="133">
        <f t="shared" si="29"/>
        <v>0</v>
      </c>
    </row>
    <row r="464" spans="1:12" ht="27" customHeight="1" thickBot="1" x14ac:dyDescent="0.3">
      <c r="A464" s="108" t="s">
        <v>508</v>
      </c>
      <c r="B464" s="108"/>
      <c r="C464" s="108" t="s">
        <v>1023</v>
      </c>
      <c r="D464" s="108" t="s">
        <v>568</v>
      </c>
      <c r="E464" s="135">
        <v>7.67</v>
      </c>
      <c r="F464" s="108">
        <v>7.7015000000000002</v>
      </c>
      <c r="G464" s="103">
        <f t="shared" si="28"/>
        <v>3.1500000000000306E-2</v>
      </c>
      <c r="H464" s="70"/>
      <c r="I464" s="113">
        <v>57.8</v>
      </c>
      <c r="J464" s="118"/>
      <c r="K464" s="133">
        <f t="shared" si="29"/>
        <v>0</v>
      </c>
    </row>
    <row r="465" spans="1:12" ht="28.5" customHeight="1" thickBot="1" x14ac:dyDescent="0.3">
      <c r="A465" s="108" t="s">
        <v>509</v>
      </c>
      <c r="B465" s="108"/>
      <c r="C465" s="108" t="s">
        <v>1024</v>
      </c>
      <c r="D465" s="108" t="s">
        <v>568</v>
      </c>
      <c r="E465" s="135">
        <v>4.8819999999999997</v>
      </c>
      <c r="F465" s="108">
        <v>4.8819999999999997</v>
      </c>
      <c r="G465" s="103">
        <f t="shared" si="28"/>
        <v>0</v>
      </c>
      <c r="H465" s="141">
        <f>0.005902*I465</f>
        <v>0.22191520000000001</v>
      </c>
      <c r="I465" s="113">
        <v>37.6</v>
      </c>
      <c r="J465" s="118"/>
      <c r="K465" s="133">
        <f t="shared" si="29"/>
        <v>0</v>
      </c>
    </row>
    <row r="466" spans="1:12" ht="16.5" thickBot="1" x14ac:dyDescent="0.3">
      <c r="A466" s="108" t="s">
        <v>510</v>
      </c>
      <c r="B466" s="108"/>
      <c r="C466" s="108" t="s">
        <v>1025</v>
      </c>
      <c r="D466" s="108" t="s">
        <v>568</v>
      </c>
      <c r="E466" s="135">
        <v>7.4153000000000002</v>
      </c>
      <c r="F466" s="108">
        <v>7.8978999999999999</v>
      </c>
      <c r="G466" s="103">
        <f t="shared" si="28"/>
        <v>0.4825999999999997</v>
      </c>
      <c r="H466" s="70"/>
      <c r="I466" s="113">
        <v>51.8</v>
      </c>
      <c r="J466" s="118"/>
      <c r="K466" s="133">
        <f t="shared" si="29"/>
        <v>0</v>
      </c>
    </row>
    <row r="467" spans="1:12" ht="16.5" thickBot="1" x14ac:dyDescent="0.3">
      <c r="A467" s="108" t="s">
        <v>511</v>
      </c>
      <c r="B467" s="108"/>
      <c r="C467" s="108" t="s">
        <v>1026</v>
      </c>
      <c r="D467" s="108" t="s">
        <v>568</v>
      </c>
      <c r="E467" s="135">
        <v>4.3513999999999999</v>
      </c>
      <c r="F467" s="108">
        <v>4.3513999999999999</v>
      </c>
      <c r="G467" s="103">
        <f t="shared" si="28"/>
        <v>0</v>
      </c>
      <c r="H467" s="141">
        <f>0.005902*I467</f>
        <v>0.24080159999999998</v>
      </c>
      <c r="I467" s="113">
        <v>40.799999999999997</v>
      </c>
      <c r="J467" s="118"/>
      <c r="K467" s="133">
        <f t="shared" si="29"/>
        <v>0</v>
      </c>
    </row>
    <row r="468" spans="1:12" ht="27" customHeight="1" thickBot="1" x14ac:dyDescent="0.3">
      <c r="A468" s="108" t="s">
        <v>512</v>
      </c>
      <c r="B468" s="108"/>
      <c r="C468" s="108" t="s">
        <v>1027</v>
      </c>
      <c r="D468" s="108" t="s">
        <v>568</v>
      </c>
      <c r="E468" s="135">
        <v>5.5263</v>
      </c>
      <c r="F468" s="108">
        <v>5.8692000000000002</v>
      </c>
      <c r="G468" s="103">
        <f t="shared" si="28"/>
        <v>0.3429000000000002</v>
      </c>
      <c r="H468" s="70"/>
      <c r="I468" s="56">
        <v>39</v>
      </c>
      <c r="J468" s="118"/>
      <c r="K468" s="133">
        <f t="shared" si="29"/>
        <v>0</v>
      </c>
    </row>
    <row r="469" spans="1:12" ht="23.25" customHeight="1" thickBot="1" x14ac:dyDescent="0.3">
      <c r="A469" s="108" t="s">
        <v>513</v>
      </c>
      <c r="B469" s="108"/>
      <c r="C469" s="108" t="s">
        <v>1028</v>
      </c>
      <c r="D469" s="108" t="s">
        <v>568</v>
      </c>
      <c r="E469" s="135">
        <v>5.4901999999999997</v>
      </c>
      <c r="F469" s="108">
        <v>5.8329000000000004</v>
      </c>
      <c r="G469" s="103">
        <f t="shared" si="28"/>
        <v>0.34270000000000067</v>
      </c>
      <c r="H469" s="70"/>
      <c r="I469" s="113">
        <v>38.799999999999997</v>
      </c>
      <c r="J469" s="118"/>
      <c r="K469" s="133">
        <f t="shared" si="29"/>
        <v>0</v>
      </c>
      <c r="L469" s="134">
        <f>K469*E536</f>
        <v>0</v>
      </c>
    </row>
    <row r="470" spans="1:12" ht="16.5" thickBot="1" x14ac:dyDescent="0.3">
      <c r="A470" s="108" t="s">
        <v>514</v>
      </c>
      <c r="B470" s="108"/>
      <c r="C470" s="108" t="s">
        <v>1029</v>
      </c>
      <c r="D470" s="108" t="s">
        <v>568</v>
      </c>
      <c r="E470" s="135">
        <v>4.2077999999999998</v>
      </c>
      <c r="F470" s="108">
        <v>4.3280000000000003</v>
      </c>
      <c r="G470" s="103">
        <f t="shared" si="28"/>
        <v>0.12020000000000053</v>
      </c>
      <c r="H470" s="70"/>
      <c r="I470" s="113">
        <v>39.9</v>
      </c>
      <c r="J470" s="118"/>
      <c r="K470" s="133">
        <f t="shared" si="29"/>
        <v>0</v>
      </c>
      <c r="L470" s="134">
        <f>K470*E536</f>
        <v>0</v>
      </c>
    </row>
    <row r="471" spans="1:12" ht="25.5" customHeight="1" thickBot="1" x14ac:dyDescent="0.3">
      <c r="A471" s="108" t="s">
        <v>515</v>
      </c>
      <c r="B471" s="108"/>
      <c r="C471" s="108" t="s">
        <v>1030</v>
      </c>
      <c r="D471" s="108" t="s">
        <v>568</v>
      </c>
      <c r="E471" s="135">
        <v>6.9669999999999996</v>
      </c>
      <c r="F471" s="108">
        <v>7.3032000000000004</v>
      </c>
      <c r="G471" s="103">
        <f t="shared" si="28"/>
        <v>0.33620000000000072</v>
      </c>
      <c r="H471" s="70"/>
      <c r="I471" s="113">
        <v>57.7</v>
      </c>
      <c r="J471" s="118"/>
      <c r="K471" s="133">
        <f t="shared" si="29"/>
        <v>0</v>
      </c>
    </row>
    <row r="472" spans="1:12" ht="30" customHeight="1" thickBot="1" x14ac:dyDescent="0.3">
      <c r="A472" s="108" t="s">
        <v>516</v>
      </c>
      <c r="B472" s="108"/>
      <c r="C472" s="108"/>
      <c r="D472" s="108"/>
      <c r="E472" s="135">
        <v>2.7972999999999999</v>
      </c>
      <c r="F472" s="108">
        <v>2.8113000000000001</v>
      </c>
      <c r="G472" s="103">
        <f t="shared" si="28"/>
        <v>1.4000000000000234E-2</v>
      </c>
      <c r="H472" s="70"/>
      <c r="I472" s="113">
        <v>37.6</v>
      </c>
      <c r="J472" s="118"/>
      <c r="K472" s="133">
        <f t="shared" si="29"/>
        <v>0</v>
      </c>
    </row>
    <row r="473" spans="1:12" ht="27" customHeight="1" thickBot="1" x14ac:dyDescent="0.3">
      <c r="A473" s="108" t="s">
        <v>517</v>
      </c>
      <c r="B473" s="108"/>
      <c r="C473" s="108"/>
      <c r="D473" s="108"/>
      <c r="E473" s="135">
        <v>2.0238</v>
      </c>
      <c r="F473" s="108">
        <v>2.0238</v>
      </c>
      <c r="G473" s="103">
        <f t="shared" si="28"/>
        <v>0</v>
      </c>
      <c r="H473" s="141">
        <f t="shared" ref="H473:H474" si="30">0.005902*I473</f>
        <v>0.3074942</v>
      </c>
      <c r="I473" s="113">
        <v>52.1</v>
      </c>
      <c r="J473" s="118"/>
      <c r="K473" s="133">
        <f t="shared" si="29"/>
        <v>0</v>
      </c>
    </row>
    <row r="474" spans="1:12" ht="16.5" thickBot="1" x14ac:dyDescent="0.3">
      <c r="A474" s="108" t="s">
        <v>518</v>
      </c>
      <c r="B474" s="108"/>
      <c r="C474" s="108" t="s">
        <v>1031</v>
      </c>
      <c r="D474" s="108" t="s">
        <v>568</v>
      </c>
      <c r="E474" s="135">
        <v>6.0354999999999999</v>
      </c>
      <c r="F474" s="108">
        <v>6.0354999999999999</v>
      </c>
      <c r="G474" s="103">
        <f t="shared" si="28"/>
        <v>0</v>
      </c>
      <c r="H474" s="141">
        <f t="shared" si="30"/>
        <v>0.23844080000000001</v>
      </c>
      <c r="I474" s="113">
        <v>40.4</v>
      </c>
      <c r="J474" s="118"/>
      <c r="K474" s="133">
        <f t="shared" si="29"/>
        <v>0</v>
      </c>
    </row>
    <row r="475" spans="1:12" ht="27.75" customHeight="1" thickBot="1" x14ac:dyDescent="0.3">
      <c r="A475" s="108" t="s">
        <v>519</v>
      </c>
      <c r="B475" s="108"/>
      <c r="C475" s="108" t="s">
        <v>1032</v>
      </c>
      <c r="D475" s="108" t="s">
        <v>568</v>
      </c>
      <c r="E475" s="135">
        <v>5.2767999999999997</v>
      </c>
      <c r="F475" s="108">
        <v>5.5434000000000001</v>
      </c>
      <c r="G475" s="103">
        <f t="shared" si="28"/>
        <v>0.26660000000000039</v>
      </c>
      <c r="H475" s="70"/>
      <c r="I475" s="113">
        <v>39.1</v>
      </c>
      <c r="J475" s="118"/>
      <c r="K475" s="133">
        <f t="shared" si="29"/>
        <v>0</v>
      </c>
    </row>
    <row r="476" spans="1:12" ht="16.5" thickBot="1" x14ac:dyDescent="0.3">
      <c r="A476" s="108" t="s">
        <v>520</v>
      </c>
      <c r="B476" s="108"/>
      <c r="C476" s="108" t="s">
        <v>1033</v>
      </c>
      <c r="D476" s="108" t="s">
        <v>568</v>
      </c>
      <c r="E476" s="135">
        <v>5.7191999999999998</v>
      </c>
      <c r="F476" s="119">
        <v>5.7191999999999998</v>
      </c>
      <c r="G476" s="103">
        <f t="shared" si="28"/>
        <v>0</v>
      </c>
      <c r="H476" s="141">
        <f t="shared" ref="H476:H482" si="31">0.005902*I476</f>
        <v>0.22781720000000003</v>
      </c>
      <c r="I476" s="113">
        <v>38.6</v>
      </c>
      <c r="J476" s="118"/>
      <c r="K476" s="133">
        <f t="shared" si="29"/>
        <v>0</v>
      </c>
      <c r="L476" s="196" t="s">
        <v>1085</v>
      </c>
    </row>
    <row r="477" spans="1:12" ht="16.5" thickBot="1" x14ac:dyDescent="0.3">
      <c r="A477" s="108" t="s">
        <v>521</v>
      </c>
      <c r="B477" s="108"/>
      <c r="C477" s="108" t="s">
        <v>1034</v>
      </c>
      <c r="D477" s="108" t="s">
        <v>568</v>
      </c>
      <c r="E477" s="135">
        <v>5.0019999999999998</v>
      </c>
      <c r="F477" s="119">
        <v>5.0019999999999998</v>
      </c>
      <c r="G477" s="103">
        <f t="shared" si="28"/>
        <v>0</v>
      </c>
      <c r="H477" s="141">
        <f t="shared" si="31"/>
        <v>0.23608000000000001</v>
      </c>
      <c r="I477" s="56">
        <v>40</v>
      </c>
      <c r="J477" s="118"/>
      <c r="K477" s="133">
        <f t="shared" si="29"/>
        <v>0</v>
      </c>
      <c r="L477" s="196"/>
    </row>
    <row r="478" spans="1:12" ht="16.5" thickBot="1" x14ac:dyDescent="0.3">
      <c r="A478" s="108" t="s">
        <v>522</v>
      </c>
      <c r="B478" s="108"/>
      <c r="C478" s="108" t="s">
        <v>1035</v>
      </c>
      <c r="D478" s="108" t="s">
        <v>568</v>
      </c>
      <c r="E478" s="135">
        <v>7.5933999999999999</v>
      </c>
      <c r="F478" s="119">
        <v>7.5933999999999999</v>
      </c>
      <c r="G478" s="103">
        <f t="shared" si="28"/>
        <v>0</v>
      </c>
      <c r="H478" s="141">
        <f t="shared" si="31"/>
        <v>0.3405454</v>
      </c>
      <c r="I478" s="113">
        <v>57.7</v>
      </c>
      <c r="J478" s="118"/>
      <c r="K478" s="133">
        <f t="shared" si="29"/>
        <v>0</v>
      </c>
      <c r="L478" s="196"/>
    </row>
    <row r="479" spans="1:12" ht="31.5" customHeight="1" thickBot="1" x14ac:dyDescent="0.3">
      <c r="A479" s="108" t="s">
        <v>523</v>
      </c>
      <c r="B479" s="108"/>
      <c r="C479" s="108" t="s">
        <v>1036</v>
      </c>
      <c r="D479" s="108" t="s">
        <v>568</v>
      </c>
      <c r="E479" s="135">
        <v>4.4210000000000003</v>
      </c>
      <c r="F479" s="119">
        <v>4.4210000000000003</v>
      </c>
      <c r="G479" s="103">
        <f t="shared" si="28"/>
        <v>0</v>
      </c>
      <c r="H479" s="141">
        <f t="shared" si="31"/>
        <v>0.22132499999999999</v>
      </c>
      <c r="I479" s="113">
        <v>37.5</v>
      </c>
      <c r="J479" s="118"/>
      <c r="K479" s="133">
        <f t="shared" si="29"/>
        <v>0</v>
      </c>
      <c r="L479" s="196"/>
    </row>
    <row r="480" spans="1:12" ht="16.5" thickBot="1" x14ac:dyDescent="0.3">
      <c r="A480" s="108" t="s">
        <v>524</v>
      </c>
      <c r="B480" s="108"/>
      <c r="C480" s="108" t="s">
        <v>1037</v>
      </c>
      <c r="D480" s="108" t="s">
        <v>568</v>
      </c>
      <c r="E480" s="135">
        <v>6.7279999999999998</v>
      </c>
      <c r="F480" s="119">
        <v>6.7279999999999998</v>
      </c>
      <c r="G480" s="103">
        <f t="shared" si="28"/>
        <v>0</v>
      </c>
      <c r="H480" s="141">
        <f t="shared" si="31"/>
        <v>0.30690400000000001</v>
      </c>
      <c r="I480" s="56">
        <v>52</v>
      </c>
      <c r="J480" s="118"/>
      <c r="K480" s="133">
        <f t="shared" si="29"/>
        <v>0</v>
      </c>
      <c r="L480" s="196"/>
    </row>
    <row r="481" spans="1:12" ht="16.5" thickBot="1" x14ac:dyDescent="0.3">
      <c r="A481" s="108" t="s">
        <v>525</v>
      </c>
      <c r="B481" s="108"/>
      <c r="C481" s="108" t="s">
        <v>1038</v>
      </c>
      <c r="D481" s="108" t="s">
        <v>568</v>
      </c>
      <c r="E481" s="135">
        <v>5.7942999999999998</v>
      </c>
      <c r="F481" s="119">
        <v>5.7942999999999998</v>
      </c>
      <c r="G481" s="103">
        <f t="shared" si="28"/>
        <v>0</v>
      </c>
      <c r="H481" s="141">
        <f t="shared" si="31"/>
        <v>0.24080159999999998</v>
      </c>
      <c r="I481" s="113">
        <v>40.799999999999997</v>
      </c>
      <c r="J481" s="118"/>
      <c r="K481" s="133">
        <f t="shared" si="29"/>
        <v>0</v>
      </c>
      <c r="L481" s="196"/>
    </row>
    <row r="482" spans="1:12" ht="33" customHeight="1" thickBot="1" x14ac:dyDescent="0.3">
      <c r="A482" s="108" t="s">
        <v>526</v>
      </c>
      <c r="B482" s="108"/>
      <c r="C482" s="108"/>
      <c r="D482" s="108"/>
      <c r="E482" s="135">
        <v>1.8608</v>
      </c>
      <c r="F482" s="119">
        <v>1.8608</v>
      </c>
      <c r="G482" s="103">
        <f t="shared" si="28"/>
        <v>0</v>
      </c>
      <c r="H482" s="141">
        <f t="shared" si="31"/>
        <v>0.22958780000000001</v>
      </c>
      <c r="I482" s="113">
        <v>38.9</v>
      </c>
      <c r="J482" s="118"/>
      <c r="K482" s="133">
        <f t="shared" si="29"/>
        <v>0</v>
      </c>
      <c r="L482" s="196"/>
    </row>
    <row r="483" spans="1:12" ht="16.5" thickBot="1" x14ac:dyDescent="0.3">
      <c r="A483" s="108" t="s">
        <v>527</v>
      </c>
      <c r="B483" s="108"/>
      <c r="C483" s="108"/>
      <c r="D483" s="108"/>
      <c r="E483" s="135">
        <v>0.99099999999999999</v>
      </c>
      <c r="F483" s="108">
        <v>1.2241</v>
      </c>
      <c r="G483" s="103">
        <f t="shared" si="28"/>
        <v>0.23309999999999997</v>
      </c>
      <c r="H483" s="70"/>
      <c r="I483" s="113">
        <v>38.6</v>
      </c>
      <c r="J483" s="118"/>
      <c r="K483" s="133">
        <f t="shared" si="29"/>
        <v>0</v>
      </c>
    </row>
    <row r="484" spans="1:12" ht="16.5" thickBot="1" x14ac:dyDescent="0.3">
      <c r="A484" s="108" t="s">
        <v>528</v>
      </c>
      <c r="B484" s="108"/>
      <c r="C484" s="108" t="s">
        <v>1039</v>
      </c>
      <c r="D484" s="108" t="s">
        <v>568</v>
      </c>
      <c r="E484" s="135">
        <v>5.2877000000000001</v>
      </c>
      <c r="F484" s="108">
        <v>5.6336000000000004</v>
      </c>
      <c r="G484" s="103">
        <f t="shared" si="28"/>
        <v>0.34590000000000032</v>
      </c>
      <c r="H484" s="70"/>
      <c r="I484" s="113">
        <v>39.9</v>
      </c>
      <c r="J484" s="118"/>
      <c r="K484" s="133">
        <f t="shared" si="29"/>
        <v>0</v>
      </c>
    </row>
    <row r="485" spans="1:12" ht="16.5" thickBot="1" x14ac:dyDescent="0.3">
      <c r="A485" s="108" t="s">
        <v>529</v>
      </c>
      <c r="B485" s="108"/>
      <c r="C485" s="108" t="s">
        <v>1040</v>
      </c>
      <c r="D485" s="108" t="s">
        <v>568</v>
      </c>
      <c r="E485" s="135">
        <v>6.5214999999999996</v>
      </c>
      <c r="F485" s="108">
        <v>6.548</v>
      </c>
      <c r="G485" s="103">
        <f t="shared" si="28"/>
        <v>2.6500000000000412E-2</v>
      </c>
      <c r="H485" s="70"/>
      <c r="I485" s="113">
        <v>57.8</v>
      </c>
      <c r="J485" s="118"/>
      <c r="K485" s="133">
        <f t="shared" si="29"/>
        <v>0</v>
      </c>
    </row>
    <row r="486" spans="1:12" ht="16.5" thickBot="1" x14ac:dyDescent="0.3">
      <c r="A486" s="108" t="s">
        <v>530</v>
      </c>
      <c r="B486" s="108"/>
      <c r="C486" s="108" t="s">
        <v>1041</v>
      </c>
      <c r="D486" s="108" t="s">
        <v>568</v>
      </c>
      <c r="E486" s="135">
        <v>3.3321000000000001</v>
      </c>
      <c r="F486" s="108">
        <v>3.4630999999999998</v>
      </c>
      <c r="G486" s="103">
        <f t="shared" si="28"/>
        <v>0.13099999999999978</v>
      </c>
      <c r="H486" s="70"/>
      <c r="I486" s="56">
        <v>37.5</v>
      </c>
      <c r="J486" s="118"/>
      <c r="K486" s="133">
        <f t="shared" si="29"/>
        <v>0</v>
      </c>
    </row>
    <row r="487" spans="1:12" ht="16.5" thickBot="1" x14ac:dyDescent="0.3">
      <c r="A487" s="108" t="s">
        <v>531</v>
      </c>
      <c r="B487" s="108"/>
      <c r="C487" s="108" t="s">
        <v>1042</v>
      </c>
      <c r="D487" s="108" t="s">
        <v>568</v>
      </c>
      <c r="E487" s="135">
        <v>5.9931999999999999</v>
      </c>
      <c r="F487" s="108">
        <v>6.4359000000000002</v>
      </c>
      <c r="G487" s="103">
        <f t="shared" si="28"/>
        <v>0.44270000000000032</v>
      </c>
      <c r="H487" s="70"/>
      <c r="I487" s="56">
        <v>52</v>
      </c>
      <c r="J487" s="118"/>
      <c r="K487" s="133">
        <f t="shared" si="29"/>
        <v>0</v>
      </c>
    </row>
    <row r="488" spans="1:12" ht="16.5" thickBot="1" x14ac:dyDescent="0.3">
      <c r="A488" s="108" t="s">
        <v>532</v>
      </c>
      <c r="B488" s="108"/>
      <c r="C488" s="108"/>
      <c r="D488" s="108"/>
      <c r="E488" s="135">
        <v>3.6318999999999999</v>
      </c>
      <c r="F488" s="108">
        <v>4.0865999999999998</v>
      </c>
      <c r="G488" s="103">
        <f t="shared" si="28"/>
        <v>0.45469999999999988</v>
      </c>
      <c r="H488" s="70"/>
      <c r="I488" s="113">
        <v>40.6</v>
      </c>
      <c r="J488" s="118"/>
      <c r="K488" s="133">
        <f t="shared" si="29"/>
        <v>0</v>
      </c>
    </row>
    <row r="489" spans="1:12" ht="16.5" thickBot="1" x14ac:dyDescent="0.3">
      <c r="A489" s="108" t="s">
        <v>533</v>
      </c>
      <c r="B489" s="108"/>
      <c r="C489" s="108"/>
      <c r="D489" s="108"/>
      <c r="E489" s="135">
        <v>1.7311000000000001</v>
      </c>
      <c r="F489" s="108">
        <v>1.7311000000000001</v>
      </c>
      <c r="G489" s="103">
        <f t="shared" si="28"/>
        <v>0</v>
      </c>
      <c r="H489" s="141">
        <f>0.005902*I489</f>
        <v>0.23017799999999999</v>
      </c>
      <c r="I489" s="56">
        <v>39</v>
      </c>
      <c r="J489" s="118"/>
      <c r="K489" s="133">
        <f t="shared" si="29"/>
        <v>0</v>
      </c>
    </row>
    <row r="490" spans="1:12" ht="31.5" customHeight="1" thickBot="1" x14ac:dyDescent="0.3">
      <c r="A490" s="108" t="s">
        <v>534</v>
      </c>
      <c r="B490" s="108"/>
      <c r="C490" s="108" t="s">
        <v>1043</v>
      </c>
      <c r="D490" s="108" t="s">
        <v>568</v>
      </c>
      <c r="E490" s="135">
        <v>5.4455</v>
      </c>
      <c r="F490" s="108">
        <v>5.8430999999999997</v>
      </c>
      <c r="G490" s="103">
        <f t="shared" si="28"/>
        <v>0.39759999999999973</v>
      </c>
      <c r="H490" s="70"/>
      <c r="I490" s="113">
        <v>38.6</v>
      </c>
      <c r="J490" s="118"/>
      <c r="K490" s="133">
        <f t="shared" si="29"/>
        <v>0</v>
      </c>
    </row>
    <row r="491" spans="1:12" ht="21.75" customHeight="1" thickBot="1" x14ac:dyDescent="0.3">
      <c r="A491" s="108" t="s">
        <v>535</v>
      </c>
      <c r="B491" s="108"/>
      <c r="C491" s="108" t="s">
        <v>1044</v>
      </c>
      <c r="D491" s="108" t="s">
        <v>568</v>
      </c>
      <c r="E491" s="135">
        <v>5.5944000000000003</v>
      </c>
      <c r="F491" s="108">
        <v>5.9451000000000001</v>
      </c>
      <c r="G491" s="103">
        <f t="shared" si="28"/>
        <v>0.35069999999999979</v>
      </c>
      <c r="H491" s="70"/>
      <c r="I491" s="56">
        <v>40</v>
      </c>
      <c r="J491" s="118"/>
      <c r="K491" s="133">
        <f t="shared" si="29"/>
        <v>0</v>
      </c>
    </row>
    <row r="492" spans="1:12" ht="18" customHeight="1" thickBot="1" x14ac:dyDescent="0.3">
      <c r="A492" s="108" t="s">
        <v>536</v>
      </c>
      <c r="B492" s="108"/>
      <c r="C492" s="108" t="s">
        <v>1045</v>
      </c>
      <c r="D492" s="108" t="s">
        <v>568</v>
      </c>
      <c r="E492" s="135">
        <v>3.1240000000000001</v>
      </c>
      <c r="F492" s="108">
        <v>3.2530999999999999</v>
      </c>
      <c r="G492" s="103">
        <f t="shared" si="28"/>
        <v>0.12909999999999977</v>
      </c>
      <c r="H492" s="70"/>
      <c r="I492" s="113">
        <v>57.8</v>
      </c>
      <c r="J492" s="118"/>
      <c r="K492" s="133">
        <f t="shared" si="29"/>
        <v>0</v>
      </c>
    </row>
    <row r="493" spans="1:12" ht="18" customHeight="1" thickBot="1" x14ac:dyDescent="0.3">
      <c r="A493" s="108" t="s">
        <v>537</v>
      </c>
      <c r="B493" s="108"/>
      <c r="C493" s="108" t="s">
        <v>1046</v>
      </c>
      <c r="D493" s="108" t="s">
        <v>568</v>
      </c>
      <c r="E493" s="135">
        <v>3.9373999999999998</v>
      </c>
      <c r="F493" s="140">
        <v>3.9373999999999998</v>
      </c>
      <c r="G493" s="103">
        <f t="shared" ref="G493:G517" si="32">F493-E493</f>
        <v>0</v>
      </c>
      <c r="H493" s="141">
        <f>0.005902*I493</f>
        <v>0.22073480000000001</v>
      </c>
      <c r="I493" s="113">
        <v>37.4</v>
      </c>
      <c r="J493" s="118"/>
      <c r="K493" s="133">
        <f t="shared" si="29"/>
        <v>0</v>
      </c>
    </row>
    <row r="494" spans="1:12" ht="18" customHeight="1" thickBot="1" x14ac:dyDescent="0.3">
      <c r="A494" s="108" t="s">
        <v>538</v>
      </c>
      <c r="B494" s="108"/>
      <c r="C494" s="108" t="s">
        <v>1047</v>
      </c>
      <c r="D494" s="108" t="s">
        <v>568</v>
      </c>
      <c r="E494" s="135">
        <v>7.4793000000000003</v>
      </c>
      <c r="F494" s="108">
        <v>7.63</v>
      </c>
      <c r="G494" s="103">
        <f t="shared" si="32"/>
        <v>0.15069999999999961</v>
      </c>
      <c r="H494" s="70"/>
      <c r="I494" s="113">
        <v>51.7</v>
      </c>
      <c r="J494" s="118"/>
      <c r="K494" s="133">
        <f t="shared" si="29"/>
        <v>0</v>
      </c>
      <c r="L494" s="134">
        <f>K494*E536</f>
        <v>0</v>
      </c>
    </row>
    <row r="495" spans="1:12" ht="36.75" customHeight="1" thickBot="1" x14ac:dyDescent="0.3">
      <c r="A495" s="108" t="s">
        <v>539</v>
      </c>
      <c r="B495" s="108"/>
      <c r="C495" s="108"/>
      <c r="D495" s="108"/>
      <c r="E495" s="135">
        <v>0.36549999999999999</v>
      </c>
      <c r="F495" s="108">
        <v>0.42299999999999999</v>
      </c>
      <c r="G495" s="103">
        <f t="shared" si="32"/>
        <v>5.7499999999999996E-2</v>
      </c>
      <c r="H495" s="70"/>
      <c r="I495" s="113">
        <v>40.6</v>
      </c>
      <c r="J495" s="118"/>
      <c r="K495" s="133">
        <f t="shared" si="29"/>
        <v>0</v>
      </c>
    </row>
    <row r="496" spans="1:12" ht="18" customHeight="1" thickBot="1" x14ac:dyDescent="0.3">
      <c r="A496" s="108" t="s">
        <v>540</v>
      </c>
      <c r="B496" s="108"/>
      <c r="C496" s="108" t="s">
        <v>1048</v>
      </c>
      <c r="D496" s="108" t="s">
        <v>568</v>
      </c>
      <c r="E496" s="135">
        <v>5.6760000000000002</v>
      </c>
      <c r="F496" s="108">
        <v>6.0163000000000002</v>
      </c>
      <c r="G496" s="103">
        <f t="shared" si="32"/>
        <v>0.34030000000000005</v>
      </c>
      <c r="H496" s="70"/>
      <c r="I496" s="113">
        <v>38.9</v>
      </c>
      <c r="J496" s="118"/>
      <c r="K496" s="133">
        <f t="shared" si="29"/>
        <v>0</v>
      </c>
    </row>
    <row r="497" spans="1:12" ht="18" customHeight="1" thickBot="1" x14ac:dyDescent="0.3">
      <c r="A497" s="108" t="s">
        <v>541</v>
      </c>
      <c r="B497" s="108"/>
      <c r="C497" s="108" t="s">
        <v>1049</v>
      </c>
      <c r="D497" s="108" t="s">
        <v>568</v>
      </c>
      <c r="E497" s="102">
        <v>4.0971000000000002</v>
      </c>
      <c r="F497" s="102">
        <v>4.1554000000000002</v>
      </c>
      <c r="G497" s="103">
        <f t="shared" si="32"/>
        <v>5.8300000000000018E-2</v>
      </c>
      <c r="H497" s="70"/>
      <c r="I497" s="113">
        <v>38.6</v>
      </c>
      <c r="J497" s="118"/>
      <c r="K497" s="133">
        <f t="shared" si="29"/>
        <v>0</v>
      </c>
    </row>
    <row r="498" spans="1:12" ht="45" customHeight="1" thickBot="1" x14ac:dyDescent="0.3">
      <c r="A498" s="108" t="s">
        <v>542</v>
      </c>
      <c r="B498" s="108"/>
      <c r="C498" s="108" t="s">
        <v>1050</v>
      </c>
      <c r="D498" s="108" t="s">
        <v>568</v>
      </c>
      <c r="E498" s="135">
        <v>3.6223000000000001</v>
      </c>
      <c r="F498" s="108">
        <v>3.9491999999999998</v>
      </c>
      <c r="G498" s="103">
        <f t="shared" si="32"/>
        <v>0.32689999999999975</v>
      </c>
      <c r="H498" s="70"/>
      <c r="I498" s="113">
        <v>39.9</v>
      </c>
      <c r="J498" s="118"/>
      <c r="K498" s="133">
        <f t="shared" si="29"/>
        <v>0</v>
      </c>
    </row>
    <row r="499" spans="1:12" ht="32.25" customHeight="1" thickBot="1" x14ac:dyDescent="0.3">
      <c r="A499" s="108" t="s">
        <v>543</v>
      </c>
      <c r="B499" s="108"/>
      <c r="C499" s="108" t="s">
        <v>1051</v>
      </c>
      <c r="D499" s="108" t="s">
        <v>568</v>
      </c>
      <c r="E499" s="135">
        <v>7.1559999999999997</v>
      </c>
      <c r="F499" s="108">
        <v>7.5186999999999999</v>
      </c>
      <c r="G499" s="103">
        <f t="shared" si="32"/>
        <v>0.36270000000000024</v>
      </c>
      <c r="H499" s="70"/>
      <c r="I499" s="113">
        <v>57.7</v>
      </c>
      <c r="J499" s="118"/>
      <c r="K499" s="133">
        <f t="shared" si="29"/>
        <v>0</v>
      </c>
    </row>
    <row r="500" spans="1:12" ht="27" customHeight="1" thickBot="1" x14ac:dyDescent="0.3">
      <c r="A500" s="108" t="s">
        <v>544</v>
      </c>
      <c r="B500" s="108"/>
      <c r="C500" s="108" t="s">
        <v>1052</v>
      </c>
      <c r="D500" s="108" t="s">
        <v>568</v>
      </c>
      <c r="E500" s="102">
        <v>3.3584999999999998</v>
      </c>
      <c r="F500" s="102">
        <v>3.4462999999999999</v>
      </c>
      <c r="G500" s="103">
        <f t="shared" si="32"/>
        <v>8.78000000000001E-2</v>
      </c>
      <c r="H500" s="70"/>
      <c r="I500" s="113">
        <v>37.5</v>
      </c>
      <c r="J500" s="118"/>
      <c r="K500" s="133">
        <f t="shared" si="29"/>
        <v>0</v>
      </c>
    </row>
    <row r="501" spans="1:12" ht="22.5" customHeight="1" thickBot="1" x14ac:dyDescent="0.3">
      <c r="A501" s="108" t="s">
        <v>545</v>
      </c>
      <c r="B501" s="108"/>
      <c r="C501" s="108" t="s">
        <v>1053</v>
      </c>
      <c r="D501" s="108" t="s">
        <v>568</v>
      </c>
      <c r="E501" s="135">
        <v>7.2873999999999999</v>
      </c>
      <c r="F501" s="108">
        <v>7.6155999999999997</v>
      </c>
      <c r="G501" s="103">
        <f t="shared" si="32"/>
        <v>0.32819999999999983</v>
      </c>
      <c r="H501" s="70"/>
      <c r="I501" s="56">
        <v>52</v>
      </c>
      <c r="J501" s="118"/>
      <c r="K501" s="133">
        <f t="shared" si="29"/>
        <v>0</v>
      </c>
      <c r="L501" s="134">
        <f>K501*E536</f>
        <v>0</v>
      </c>
    </row>
    <row r="502" spans="1:12" ht="21.75" customHeight="1" thickBot="1" x14ac:dyDescent="0.3">
      <c r="A502" s="108" t="s">
        <v>546</v>
      </c>
      <c r="B502" s="108"/>
      <c r="C502" s="108" t="s">
        <v>1054</v>
      </c>
      <c r="D502" s="108" t="s">
        <v>568</v>
      </c>
      <c r="E502" s="135">
        <v>5.5481999999999996</v>
      </c>
      <c r="F502" s="108">
        <v>5.9142000000000001</v>
      </c>
      <c r="G502" s="103">
        <f t="shared" si="32"/>
        <v>0.36600000000000055</v>
      </c>
      <c r="H502" s="70"/>
      <c r="I502" s="113">
        <v>40.5</v>
      </c>
      <c r="J502" s="118"/>
      <c r="K502" s="133">
        <f t="shared" si="29"/>
        <v>0</v>
      </c>
    </row>
    <row r="503" spans="1:12" ht="39" customHeight="1" thickBot="1" x14ac:dyDescent="0.3">
      <c r="A503" s="108" t="s">
        <v>547</v>
      </c>
      <c r="B503" s="108"/>
      <c r="C503" s="108" t="s">
        <v>1055</v>
      </c>
      <c r="D503" s="108" t="s">
        <v>568</v>
      </c>
      <c r="E503" s="135">
        <v>5.0682</v>
      </c>
      <c r="F503" s="108">
        <v>5.4432</v>
      </c>
      <c r="G503" s="103">
        <f t="shared" si="32"/>
        <v>0.375</v>
      </c>
      <c r="H503" s="70"/>
      <c r="I503" s="113">
        <v>38.799999999999997</v>
      </c>
      <c r="J503" s="118"/>
      <c r="K503" s="133">
        <f t="shared" si="29"/>
        <v>0</v>
      </c>
    </row>
    <row r="504" spans="1:12" ht="38.25" customHeight="1" thickBot="1" x14ac:dyDescent="0.3">
      <c r="A504" s="108" t="s">
        <v>548</v>
      </c>
      <c r="B504" s="108"/>
      <c r="C504" s="108" t="s">
        <v>1056</v>
      </c>
      <c r="D504" s="108" t="s">
        <v>568</v>
      </c>
      <c r="E504" s="135">
        <v>5.4260999999999999</v>
      </c>
      <c r="F504" s="108">
        <v>5.7359</v>
      </c>
      <c r="G504" s="103">
        <f t="shared" si="32"/>
        <v>0.30980000000000008</v>
      </c>
      <c r="H504" s="70"/>
      <c r="I504" s="113">
        <v>38.6</v>
      </c>
      <c r="J504" s="118"/>
      <c r="K504" s="133">
        <f t="shared" si="29"/>
        <v>0</v>
      </c>
    </row>
    <row r="505" spans="1:12" ht="39.75" customHeight="1" thickBot="1" x14ac:dyDescent="0.3">
      <c r="A505" s="108" t="s">
        <v>549</v>
      </c>
      <c r="B505" s="108"/>
      <c r="C505" s="108" t="s">
        <v>1057</v>
      </c>
      <c r="D505" s="108" t="s">
        <v>568</v>
      </c>
      <c r="E505" s="135">
        <v>4.7333999999999996</v>
      </c>
      <c r="F505" s="108">
        <v>5.0339</v>
      </c>
      <c r="G505" s="103">
        <f t="shared" si="32"/>
        <v>0.30050000000000043</v>
      </c>
      <c r="H505" s="70"/>
      <c r="I505" s="113">
        <v>39.799999999999997</v>
      </c>
      <c r="J505" s="118"/>
      <c r="K505" s="133">
        <f t="shared" si="29"/>
        <v>0</v>
      </c>
    </row>
    <row r="506" spans="1:12" ht="22.5" customHeight="1" thickBot="1" x14ac:dyDescent="0.3">
      <c r="A506" s="108" t="s">
        <v>550</v>
      </c>
      <c r="B506" s="108"/>
      <c r="C506" s="108" t="s">
        <v>1058</v>
      </c>
      <c r="D506" s="108" t="s">
        <v>568</v>
      </c>
      <c r="E506" s="135">
        <v>5.0157999999999996</v>
      </c>
      <c r="F506" s="108">
        <v>5.1878000000000002</v>
      </c>
      <c r="G506" s="103">
        <f t="shared" si="32"/>
        <v>0.1720000000000006</v>
      </c>
      <c r="H506" s="70"/>
      <c r="I506" s="113">
        <v>57.6</v>
      </c>
      <c r="J506" s="118"/>
      <c r="K506" s="133">
        <f t="shared" si="29"/>
        <v>0</v>
      </c>
    </row>
    <row r="507" spans="1:12" ht="18" customHeight="1" thickBot="1" x14ac:dyDescent="0.3">
      <c r="A507" s="108" t="s">
        <v>551</v>
      </c>
      <c r="B507" s="108"/>
      <c r="C507" s="108" t="s">
        <v>1059</v>
      </c>
      <c r="D507" s="108" t="s">
        <v>568</v>
      </c>
      <c r="E507" s="135">
        <v>5.1071999999999997</v>
      </c>
      <c r="F507" s="108">
        <v>5.4736000000000002</v>
      </c>
      <c r="G507" s="103">
        <f t="shared" si="32"/>
        <v>0.3664000000000005</v>
      </c>
      <c r="H507" s="70"/>
      <c r="I507" s="113">
        <v>37.5</v>
      </c>
      <c r="J507" s="118"/>
      <c r="K507" s="133">
        <f t="shared" si="29"/>
        <v>0</v>
      </c>
    </row>
    <row r="508" spans="1:12" ht="18.600000000000001" customHeight="1" thickBot="1" x14ac:dyDescent="0.3">
      <c r="A508" s="108" t="s">
        <v>552</v>
      </c>
      <c r="B508" s="108"/>
      <c r="C508" s="108" t="s">
        <v>1060</v>
      </c>
      <c r="D508" s="108" t="s">
        <v>568</v>
      </c>
      <c r="E508" s="102">
        <v>4.9890999999999996</v>
      </c>
      <c r="F508" s="102">
        <v>5.0026999999999999</v>
      </c>
      <c r="G508" s="103">
        <f t="shared" si="32"/>
        <v>1.3600000000000279E-2</v>
      </c>
      <c r="H508" s="70"/>
      <c r="I508" s="113">
        <v>51.9</v>
      </c>
      <c r="J508" s="118"/>
      <c r="K508" s="133">
        <f t="shared" si="29"/>
        <v>0</v>
      </c>
    </row>
    <row r="509" spans="1:12" ht="16.5" thickBot="1" x14ac:dyDescent="0.3">
      <c r="A509" s="108" t="s">
        <v>553</v>
      </c>
      <c r="B509" s="108"/>
      <c r="C509" s="108" t="s">
        <v>1061</v>
      </c>
      <c r="D509" s="108" t="s">
        <v>568</v>
      </c>
      <c r="E509" s="135">
        <v>5.9367000000000001</v>
      </c>
      <c r="F509" s="108">
        <v>6.3205999999999998</v>
      </c>
      <c r="G509" s="103">
        <f t="shared" si="32"/>
        <v>0.38389999999999969</v>
      </c>
      <c r="H509" s="70"/>
      <c r="I509" s="113">
        <v>40.5</v>
      </c>
      <c r="J509" s="118"/>
      <c r="K509" s="133">
        <f t="shared" si="29"/>
        <v>0</v>
      </c>
    </row>
    <row r="510" spans="1:12" ht="16.5" thickBot="1" x14ac:dyDescent="0.3">
      <c r="A510" s="108" t="s">
        <v>554</v>
      </c>
      <c r="B510" s="108"/>
      <c r="C510" s="108" t="s">
        <v>1062</v>
      </c>
      <c r="D510" s="108" t="s">
        <v>568</v>
      </c>
      <c r="E510" s="135">
        <v>4.9177</v>
      </c>
      <c r="F510" s="108">
        <v>4.9249999999999998</v>
      </c>
      <c r="G510" s="103">
        <f t="shared" si="32"/>
        <v>7.2999999999998622E-3</v>
      </c>
      <c r="H510" s="70"/>
      <c r="I510" s="113">
        <v>38.799999999999997</v>
      </c>
      <c r="J510" s="118"/>
      <c r="K510" s="133">
        <f t="shared" si="29"/>
        <v>0</v>
      </c>
    </row>
    <row r="511" spans="1:12" ht="16.5" thickBot="1" x14ac:dyDescent="0.3">
      <c r="A511" s="108" t="s">
        <v>555</v>
      </c>
      <c r="B511" s="108"/>
      <c r="C511" s="108"/>
      <c r="D511" s="108"/>
      <c r="E511" s="135">
        <v>2.1364000000000001</v>
      </c>
      <c r="F511" s="108">
        <v>2.4799000000000002</v>
      </c>
      <c r="G511" s="103">
        <f t="shared" si="32"/>
        <v>0.34350000000000014</v>
      </c>
      <c r="H511" s="70"/>
      <c r="I511" s="113">
        <v>38.799999999999997</v>
      </c>
      <c r="J511" s="118"/>
      <c r="K511" s="133">
        <f t="shared" si="29"/>
        <v>0</v>
      </c>
    </row>
    <row r="512" spans="1:12" ht="16.5" thickBot="1" x14ac:dyDescent="0.3">
      <c r="A512" s="108" t="s">
        <v>556</v>
      </c>
      <c r="B512" s="108"/>
      <c r="C512" s="108" t="s">
        <v>1063</v>
      </c>
      <c r="D512" s="108" t="s">
        <v>568</v>
      </c>
      <c r="E512" s="135">
        <v>3.6718000000000002</v>
      </c>
      <c r="F512" s="108">
        <v>3.9115000000000002</v>
      </c>
      <c r="G512" s="103">
        <f t="shared" si="32"/>
        <v>0.23970000000000002</v>
      </c>
      <c r="H512" s="70"/>
      <c r="I512" s="113">
        <v>39.9</v>
      </c>
      <c r="J512" s="118"/>
      <c r="K512" s="133">
        <f t="shared" si="29"/>
        <v>0</v>
      </c>
    </row>
    <row r="513" spans="1:12" ht="16.5" thickBot="1" x14ac:dyDescent="0.3">
      <c r="A513" s="108" t="s">
        <v>557</v>
      </c>
      <c r="B513" s="108"/>
      <c r="C513" s="108" t="s">
        <v>1064</v>
      </c>
      <c r="D513" s="108" t="s">
        <v>568</v>
      </c>
      <c r="E513" s="135">
        <v>2.9712999999999998</v>
      </c>
      <c r="F513" s="108">
        <v>3.2307999999999999</v>
      </c>
      <c r="G513" s="103">
        <f t="shared" si="32"/>
        <v>0.25950000000000006</v>
      </c>
      <c r="H513" s="70"/>
      <c r="I513" s="113">
        <v>57.5</v>
      </c>
      <c r="J513" s="118"/>
      <c r="K513" s="133">
        <f t="shared" si="29"/>
        <v>0</v>
      </c>
    </row>
    <row r="514" spans="1:12" ht="16.5" thickBot="1" x14ac:dyDescent="0.3">
      <c r="A514" s="108" t="s">
        <v>558</v>
      </c>
      <c r="B514" s="108"/>
      <c r="C514" s="108" t="s">
        <v>1065</v>
      </c>
      <c r="D514" s="108" t="s">
        <v>568</v>
      </c>
      <c r="E514" s="135">
        <v>2.4588999999999999</v>
      </c>
      <c r="F514" s="108">
        <v>2.7166999999999999</v>
      </c>
      <c r="G514" s="103">
        <f t="shared" si="32"/>
        <v>0.25780000000000003</v>
      </c>
      <c r="H514" s="70"/>
      <c r="I514" s="113">
        <v>37.4</v>
      </c>
      <c r="J514" s="118"/>
      <c r="K514" s="133">
        <f t="shared" si="29"/>
        <v>0</v>
      </c>
    </row>
    <row r="515" spans="1:12" ht="16.5" thickBot="1" x14ac:dyDescent="0.3">
      <c r="A515" s="108" t="s">
        <v>559</v>
      </c>
      <c r="B515" s="108"/>
      <c r="C515" s="108" t="s">
        <v>1076</v>
      </c>
      <c r="D515" s="108" t="s">
        <v>568</v>
      </c>
      <c r="E515" s="135">
        <v>4.3262999999999998</v>
      </c>
      <c r="F515" s="108">
        <v>4.5575999999999999</v>
      </c>
      <c r="G515" s="103">
        <f t="shared" si="32"/>
        <v>0.23130000000000006</v>
      </c>
      <c r="H515" s="70"/>
      <c r="I515" s="113">
        <v>51.9</v>
      </c>
      <c r="J515" s="118"/>
      <c r="K515" s="133">
        <f t="shared" si="29"/>
        <v>0</v>
      </c>
      <c r="L515" s="134">
        <f>K515*E536</f>
        <v>0</v>
      </c>
    </row>
    <row r="516" spans="1:12" ht="16.5" thickBot="1" x14ac:dyDescent="0.3">
      <c r="A516" s="108" t="s">
        <v>560</v>
      </c>
      <c r="B516" s="108"/>
      <c r="C516" s="108" t="s">
        <v>1066</v>
      </c>
      <c r="D516" s="108" t="s">
        <v>568</v>
      </c>
      <c r="E516" s="135">
        <v>2.4775</v>
      </c>
      <c r="F516" s="108">
        <v>2.7707000000000002</v>
      </c>
      <c r="G516" s="103">
        <f t="shared" si="32"/>
        <v>0.29320000000000013</v>
      </c>
      <c r="H516" s="70"/>
      <c r="I516" s="113">
        <v>40.9</v>
      </c>
      <c r="J516" s="118"/>
    </row>
    <row r="517" spans="1:12" ht="16.5" thickBot="1" x14ac:dyDescent="0.3">
      <c r="A517" s="108" t="s">
        <v>561</v>
      </c>
      <c r="B517" s="108"/>
      <c r="C517" s="108" t="s">
        <v>1067</v>
      </c>
      <c r="D517" s="108" t="s">
        <v>568</v>
      </c>
      <c r="E517" s="135">
        <v>2.0541999999999998</v>
      </c>
      <c r="F517" s="108">
        <v>2.1861999999999999</v>
      </c>
      <c r="G517" s="103">
        <f t="shared" si="32"/>
        <v>0.13200000000000012</v>
      </c>
      <c r="H517" s="70"/>
      <c r="I517" s="56">
        <v>39</v>
      </c>
      <c r="J517" s="118"/>
    </row>
    <row r="518" spans="1:12" ht="15.75" x14ac:dyDescent="0.25">
      <c r="G518" s="145">
        <f>SUM(G7:G517)</f>
        <v>142.82058000000009</v>
      </c>
      <c r="H518" s="145">
        <f>SUM(H7:H517)</f>
        <v>32.03959720000001</v>
      </c>
      <c r="I518" s="122">
        <f>SUM(I7:I517)</f>
        <v>27323.099999999977</v>
      </c>
      <c r="J518" s="121">
        <f>SUM(J7:J517)</f>
        <v>-5.4664999999999999</v>
      </c>
    </row>
    <row r="519" spans="1:12" ht="15.75" x14ac:dyDescent="0.25">
      <c r="F519" s="123"/>
      <c r="G519" s="123"/>
      <c r="H519" s="125">
        <f>G518/(I518-(I38+I55+I79+I81+I82+I83+I90+I111+I131+I132+I137+I141+I160+I189+I201+I206+I211+I217+I219+I221+I227+I228+I250+I253+I266+I275+I287+I289+I321+I323+I333+I335+I351+I357+I362+I379+I381+I389+I393+I396+I401+I412+I421+I431+I432+I435+I442+I443+I445+I457+I460+I472+I473+I479+I480+I482+I488+I489+I497+I500+I508))</f>
        <v>5.9019451297373108E-3</v>
      </c>
      <c r="I519" s="126" t="s">
        <v>11</v>
      </c>
    </row>
    <row r="520" spans="1:12" ht="15.75" x14ac:dyDescent="0.25">
      <c r="A520"/>
      <c r="B520"/>
      <c r="C520" s="79"/>
      <c r="D520" s="79"/>
      <c r="E520"/>
      <c r="F520" s="79"/>
      <c r="G520" s="144"/>
      <c r="H520" s="104"/>
      <c r="I520" s="105"/>
    </row>
    <row r="521" spans="1:12" ht="15" x14ac:dyDescent="0.25">
      <c r="A521"/>
      <c r="B521"/>
      <c r="C521" s="79"/>
      <c r="D521" s="79"/>
      <c r="E521"/>
      <c r="F521" s="79"/>
      <c r="G521" s="79"/>
      <c r="H521" s="106"/>
      <c r="I521" s="107"/>
    </row>
    <row r="522" spans="1:12" ht="78.75" x14ac:dyDescent="0.25">
      <c r="A522" s="2" t="s">
        <v>44</v>
      </c>
      <c r="B522" s="45" t="s">
        <v>45</v>
      </c>
      <c r="C522" s="81" t="s">
        <v>596</v>
      </c>
      <c r="D522" s="81" t="s">
        <v>47</v>
      </c>
      <c r="E522" s="1" t="s">
        <v>597</v>
      </c>
      <c r="F522"/>
      <c r="G522"/>
      <c r="H522" s="79"/>
      <c r="I522"/>
    </row>
    <row r="523" spans="1:12" ht="18.75" x14ac:dyDescent="0.3">
      <c r="A523" s="46">
        <v>1902721</v>
      </c>
      <c r="B523" s="47"/>
      <c r="C523" s="82">
        <v>3856.65</v>
      </c>
      <c r="D523" s="82">
        <v>4095.6779999999999</v>
      </c>
      <c r="E523" s="59">
        <f>D523-C523</f>
        <v>239.02799999999979</v>
      </c>
      <c r="F523"/>
      <c r="G523"/>
      <c r="H523" s="79"/>
      <c r="I523"/>
    </row>
    <row r="524" spans="1:12" ht="15.75" x14ac:dyDescent="0.25">
      <c r="A524" s="48"/>
      <c r="B524" s="49"/>
      <c r="C524" s="83"/>
      <c r="D524" s="83"/>
      <c r="E524" s="50"/>
      <c r="F524"/>
      <c r="G524"/>
      <c r="H524"/>
      <c r="I524"/>
    </row>
    <row r="525" spans="1:12" ht="18.75" x14ac:dyDescent="0.3">
      <c r="A525" s="195" t="s">
        <v>570</v>
      </c>
      <c r="B525" s="195"/>
      <c r="C525" s="195"/>
      <c r="D525" s="195"/>
      <c r="E525" s="51">
        <f>27403+3476.3</f>
        <v>30879.3</v>
      </c>
      <c r="F525"/>
      <c r="G525"/>
      <c r="H525"/>
      <c r="I525"/>
    </row>
    <row r="526" spans="1:12" ht="18.75" x14ac:dyDescent="0.3">
      <c r="A526" s="112"/>
      <c r="B526" s="112"/>
      <c r="C526" s="84"/>
      <c r="D526" s="84"/>
      <c r="E526" s="51"/>
      <c r="F526"/>
      <c r="G526"/>
      <c r="H526"/>
      <c r="I526"/>
    </row>
    <row r="527" spans="1:12" ht="18.75" x14ac:dyDescent="0.3">
      <c r="A527" s="112" t="s">
        <v>576</v>
      </c>
      <c r="B527" s="112"/>
      <c r="C527" s="84"/>
      <c r="D527" s="84"/>
      <c r="E527" s="51">
        <v>466.54</v>
      </c>
      <c r="F527"/>
      <c r="G527"/>
      <c r="H527"/>
      <c r="I527"/>
    </row>
    <row r="528" spans="1:12" ht="23.25" customHeight="1" x14ac:dyDescent="0.3">
      <c r="A528" s="190" t="s">
        <v>571</v>
      </c>
      <c r="B528" s="190"/>
      <c r="C528" s="190"/>
      <c r="D528" s="190"/>
      <c r="E528" s="61">
        <v>5.0999999999999997E-2</v>
      </c>
      <c r="F528"/>
      <c r="G528"/>
      <c r="H528"/>
      <c r="I528"/>
    </row>
    <row r="529" spans="1:9" ht="35.25" customHeight="1" x14ac:dyDescent="0.3">
      <c r="A529" s="191" t="s">
        <v>573</v>
      </c>
      <c r="B529" s="191"/>
      <c r="C529" s="191"/>
      <c r="D529" s="191"/>
      <c r="E529" s="62">
        <f>E527*E528</f>
        <v>23.79354</v>
      </c>
      <c r="F529"/>
      <c r="G529"/>
      <c r="H529"/>
      <c r="I529"/>
    </row>
    <row r="530" spans="1:9" ht="18.75" customHeight="1" x14ac:dyDescent="0.3">
      <c r="A530" s="191" t="s">
        <v>572</v>
      </c>
      <c r="B530" s="191"/>
      <c r="C530" s="191"/>
      <c r="D530" s="191"/>
      <c r="E530" s="62">
        <f>E523-E529</f>
        <v>215.23445999999979</v>
      </c>
      <c r="F530"/>
      <c r="G530"/>
      <c r="H530"/>
      <c r="I530"/>
    </row>
    <row r="531" spans="1:9" ht="39" customHeight="1" x14ac:dyDescent="0.3">
      <c r="A531" s="191" t="s">
        <v>574</v>
      </c>
      <c r="B531" s="191"/>
      <c r="C531" s="191"/>
      <c r="D531" s="191"/>
      <c r="E531" s="62">
        <f>G518+H518+J518</f>
        <v>169.3936772000001</v>
      </c>
      <c r="F531"/>
      <c r="G531"/>
      <c r="H531"/>
      <c r="I531"/>
    </row>
    <row r="532" spans="1:9" ht="18.75" x14ac:dyDescent="0.3">
      <c r="A532" s="112" t="s">
        <v>575</v>
      </c>
      <c r="B532" s="112"/>
      <c r="C532" s="84"/>
      <c r="D532" s="84"/>
      <c r="E532" s="60">
        <f>'ТЭ паркинг'!E209</f>
        <v>0</v>
      </c>
      <c r="F532"/>
      <c r="G532"/>
      <c r="H532"/>
      <c r="I532"/>
    </row>
    <row r="533" spans="1:9" ht="18.75" x14ac:dyDescent="0.3">
      <c r="A533" s="112" t="s">
        <v>589</v>
      </c>
      <c r="B533" s="112"/>
      <c r="C533" s="84"/>
      <c r="D533" s="84"/>
      <c r="E533" s="60">
        <f>'ТЭ паркинг'!E209-'ТЭ паркинг'!E205</f>
        <v>0</v>
      </c>
      <c r="F533"/>
      <c r="G533"/>
      <c r="H533"/>
      <c r="I533"/>
    </row>
    <row r="534" spans="1:9" ht="45" customHeight="1" x14ac:dyDescent="0.3">
      <c r="A534" s="191" t="s">
        <v>590</v>
      </c>
      <c r="B534" s="191"/>
      <c r="C534" s="191"/>
      <c r="D534" s="191"/>
      <c r="E534" s="76">
        <f>E530-E531-(E532-E533)</f>
        <v>45.840782799999687</v>
      </c>
      <c r="F534"/>
      <c r="G534"/>
      <c r="H534"/>
      <c r="I534"/>
    </row>
    <row r="535" spans="1:9" ht="45" customHeight="1" x14ac:dyDescent="0.3">
      <c r="A535" s="191" t="s">
        <v>577</v>
      </c>
      <c r="B535" s="191"/>
      <c r="C535" s="191"/>
      <c r="D535" s="191"/>
      <c r="E535" s="72">
        <v>2535</v>
      </c>
      <c r="F535"/>
      <c r="G535"/>
      <c r="H535"/>
      <c r="I535"/>
    </row>
    <row r="536" spans="1:9" ht="18.75" customHeight="1" x14ac:dyDescent="0.3">
      <c r="A536" s="192" t="s">
        <v>581</v>
      </c>
      <c r="B536" s="192"/>
      <c r="C536" s="192"/>
      <c r="D536" s="192"/>
      <c r="E536" s="86">
        <v>2367.38</v>
      </c>
      <c r="F536"/>
      <c r="G536"/>
      <c r="H536"/>
      <c r="I536"/>
    </row>
    <row r="537" spans="1:9" ht="18.75" customHeight="1" x14ac:dyDescent="0.3">
      <c r="A537" s="192" t="s">
        <v>582</v>
      </c>
      <c r="B537" s="192"/>
      <c r="C537" s="192"/>
      <c r="D537" s="192"/>
      <c r="E537" s="63">
        <v>4.01</v>
      </c>
      <c r="F537"/>
      <c r="G537"/>
      <c r="H537"/>
      <c r="I537"/>
    </row>
    <row r="538" spans="1:9" ht="27" customHeight="1" x14ac:dyDescent="0.3">
      <c r="A538" s="192" t="s">
        <v>583</v>
      </c>
      <c r="B538" s="192"/>
      <c r="C538" s="192"/>
      <c r="D538" s="192"/>
      <c r="E538" s="63">
        <v>28.01</v>
      </c>
      <c r="F538"/>
      <c r="G538"/>
      <c r="H538"/>
      <c r="I538"/>
    </row>
    <row r="539" spans="1:9" ht="40.5" customHeight="1" x14ac:dyDescent="0.3">
      <c r="A539" s="191" t="s">
        <v>584</v>
      </c>
      <c r="B539" s="191"/>
      <c r="C539" s="191"/>
      <c r="D539" s="191"/>
      <c r="E539" s="64">
        <f>E523/(E529+E530)*E528</f>
        <v>5.0999999999999997E-2</v>
      </c>
      <c r="F539"/>
      <c r="G539"/>
      <c r="H539"/>
      <c r="I539"/>
    </row>
    <row r="540" spans="1:9" ht="18.75" x14ac:dyDescent="0.3">
      <c r="A540" s="65" t="s">
        <v>578</v>
      </c>
      <c r="B540" s="109"/>
      <c r="C540" s="110"/>
      <c r="D540" s="110"/>
      <c r="E540" s="62"/>
      <c r="F540"/>
      <c r="G540"/>
      <c r="H540"/>
      <c r="I540"/>
    </row>
    <row r="541" spans="1:9" ht="51" customHeight="1" x14ac:dyDescent="0.3">
      <c r="A541" s="194" t="s">
        <v>585</v>
      </c>
      <c r="B541" s="194"/>
      <c r="C541" s="194"/>
      <c r="D541" s="194"/>
      <c r="E541" s="66">
        <f>E538+E539*E536</f>
        <v>148.74637999999999</v>
      </c>
      <c r="F541"/>
      <c r="G541"/>
      <c r="H541"/>
      <c r="I541"/>
    </row>
    <row r="542" spans="1:9" ht="49.5" customHeight="1" x14ac:dyDescent="0.3">
      <c r="A542" s="192" t="s">
        <v>586</v>
      </c>
      <c r="B542" s="192"/>
      <c r="C542" s="192"/>
      <c r="D542" s="192"/>
      <c r="E542" s="66">
        <f>E539*E536*3.6</f>
        <v>434.65096799999998</v>
      </c>
      <c r="F542"/>
      <c r="G542"/>
      <c r="H542"/>
      <c r="I542"/>
    </row>
    <row r="543" spans="1:9" ht="15" x14ac:dyDescent="0.25">
      <c r="A543" s="67" t="s">
        <v>579</v>
      </c>
      <c r="B543" s="68"/>
      <c r="C543" s="110"/>
      <c r="D543" s="110"/>
      <c r="E543"/>
      <c r="F543"/>
      <c r="G543"/>
      <c r="H543"/>
      <c r="I543"/>
    </row>
    <row r="544" spans="1:9" ht="18.75" x14ac:dyDescent="0.3">
      <c r="A544" s="190" t="s">
        <v>607</v>
      </c>
      <c r="B544" s="190"/>
      <c r="C544" s="190"/>
      <c r="D544" s="190"/>
      <c r="E544" s="99">
        <f>E534/E525*E536</f>
        <v>3.5144110256729677</v>
      </c>
      <c r="F544"/>
      <c r="G544"/>
      <c r="H544"/>
      <c r="I544"/>
    </row>
    <row r="545" spans="1:9" ht="15" x14ac:dyDescent="0.25">
      <c r="A545"/>
      <c r="B545"/>
      <c r="C545" s="79"/>
      <c r="D545" s="79"/>
      <c r="E545"/>
      <c r="F545"/>
      <c r="G545"/>
      <c r="H545"/>
      <c r="I545"/>
    </row>
    <row r="546" spans="1:9" ht="15" x14ac:dyDescent="0.25">
      <c r="A546" s="67" t="s">
        <v>580</v>
      </c>
      <c r="B546" s="68"/>
      <c r="C546" s="110"/>
      <c r="D546" s="110"/>
      <c r="E546"/>
      <c r="F546"/>
      <c r="G546"/>
      <c r="H546"/>
      <c r="I546"/>
    </row>
    <row r="547" spans="1:9" ht="26.25" customHeight="1" x14ac:dyDescent="0.3">
      <c r="A547" s="190" t="s">
        <v>587</v>
      </c>
      <c r="B547" s="190"/>
      <c r="C547" s="190"/>
      <c r="D547" s="190"/>
      <c r="E547" s="69">
        <f>(E530*E536+E535*E537)/E525</f>
        <v>16.830274841554036</v>
      </c>
      <c r="F547"/>
      <c r="G547"/>
      <c r="H547"/>
      <c r="I547"/>
    </row>
    <row r="548" spans="1:9" ht="15" x14ac:dyDescent="0.25">
      <c r="A548"/>
      <c r="B548"/>
      <c r="C548" s="79"/>
      <c r="D548" s="79"/>
      <c r="E548" s="85"/>
      <c r="G548"/>
      <c r="H548"/>
      <c r="I548"/>
    </row>
    <row r="549" spans="1:9" ht="15" x14ac:dyDescent="0.25">
      <c r="I549"/>
    </row>
    <row r="550" spans="1:9" ht="15" x14ac:dyDescent="0.25">
      <c r="I550"/>
    </row>
    <row r="551" spans="1:9" ht="15" x14ac:dyDescent="0.25">
      <c r="I551"/>
    </row>
    <row r="552" spans="1:9" ht="15" x14ac:dyDescent="0.25"/>
    <row r="553" spans="1:9" ht="15" x14ac:dyDescent="0.25"/>
    <row r="554" spans="1:9" ht="15" x14ac:dyDescent="0.25"/>
    <row r="555" spans="1:9" ht="15" x14ac:dyDescent="0.25"/>
    <row r="556" spans="1:9" ht="15" x14ac:dyDescent="0.25"/>
    <row r="557" spans="1:9" ht="15" x14ac:dyDescent="0.25"/>
    <row r="558" spans="1:9" ht="15" x14ac:dyDescent="0.25"/>
    <row r="559" spans="1:9" ht="15" x14ac:dyDescent="0.25"/>
    <row r="560" spans="1:9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</sheetData>
  <autoFilter ref="A5:L520"/>
  <mergeCells count="33">
    <mergeCell ref="L340:L343"/>
    <mergeCell ref="L78:L88"/>
    <mergeCell ref="A539:D539"/>
    <mergeCell ref="A541:D541"/>
    <mergeCell ref="A542:D542"/>
    <mergeCell ref="A525:D525"/>
    <mergeCell ref="A528:D528"/>
    <mergeCell ref="A529:D529"/>
    <mergeCell ref="A530:D530"/>
    <mergeCell ref="A531:D531"/>
    <mergeCell ref="L476:L482"/>
    <mergeCell ref="A544:D544"/>
    <mergeCell ref="A547:D547"/>
    <mergeCell ref="A534:D534"/>
    <mergeCell ref="A535:D535"/>
    <mergeCell ref="A536:D536"/>
    <mergeCell ref="A537:D537"/>
    <mergeCell ref="A538:D538"/>
    <mergeCell ref="A1:I2"/>
    <mergeCell ref="A3:B3"/>
    <mergeCell ref="C3:D3"/>
    <mergeCell ref="E3:F4"/>
    <mergeCell ref="G3:H4"/>
    <mergeCell ref="A4:B4"/>
    <mergeCell ref="C4:D4"/>
    <mergeCell ref="F5:F6"/>
    <mergeCell ref="G5:G6"/>
    <mergeCell ref="H5:H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5"/>
  <sheetViews>
    <sheetView topLeftCell="A205" zoomScale="120" zoomScaleNormal="120" workbookViewId="0">
      <selection activeCell="B5" sqref="B5:B204"/>
    </sheetView>
  </sheetViews>
  <sheetFormatPr defaultRowHeight="15" x14ac:dyDescent="0.25"/>
  <cols>
    <col min="1" max="1" width="11.28515625" bestFit="1" customWidth="1"/>
    <col min="2" max="2" width="28.42578125" customWidth="1"/>
    <col min="3" max="3" width="14.28515625" customWidth="1"/>
    <col min="4" max="4" width="11.42578125" customWidth="1"/>
    <col min="5" max="5" width="15.42578125" customWidth="1"/>
  </cols>
  <sheetData>
    <row r="1" spans="1:5" ht="31.5" customHeight="1" x14ac:dyDescent="0.25">
      <c r="B1" s="197" t="s">
        <v>43</v>
      </c>
      <c r="C1" s="197"/>
      <c r="D1" s="197"/>
      <c r="E1" s="197"/>
    </row>
    <row r="2" spans="1:5" x14ac:dyDescent="0.25">
      <c r="B2" s="200">
        <v>44317</v>
      </c>
      <c r="C2" s="190"/>
    </row>
    <row r="4" spans="1:5" ht="47.25" x14ac:dyDescent="0.25">
      <c r="A4" s="54" t="s">
        <v>52</v>
      </c>
      <c r="B4" s="54" t="s">
        <v>51</v>
      </c>
      <c r="C4" s="54" t="s">
        <v>53</v>
      </c>
      <c r="D4" s="20"/>
      <c r="E4" s="130" t="s">
        <v>1077</v>
      </c>
    </row>
    <row r="5" spans="1:5" ht="15.75" x14ac:dyDescent="0.25">
      <c r="A5" s="40">
        <v>1</v>
      </c>
      <c r="B5" s="43"/>
      <c r="C5" s="44">
        <v>14.7</v>
      </c>
      <c r="D5" s="20"/>
      <c r="E5" s="129"/>
    </row>
    <row r="6" spans="1:5" ht="15.75" x14ac:dyDescent="0.25">
      <c r="A6" s="40">
        <f>1+A5</f>
        <v>2</v>
      </c>
      <c r="B6" s="43"/>
      <c r="C6" s="44">
        <v>16.100000000000001</v>
      </c>
      <c r="D6" s="20"/>
      <c r="E6" s="129"/>
    </row>
    <row r="7" spans="1:5" ht="15.75" x14ac:dyDescent="0.25">
      <c r="A7" s="40">
        <f t="shared" ref="A7:A70" si="0">1+A6</f>
        <v>3</v>
      </c>
      <c r="B7" s="43"/>
      <c r="C7" s="44">
        <v>15</v>
      </c>
      <c r="D7" s="20"/>
      <c r="E7" s="129"/>
    </row>
    <row r="8" spans="1:5" ht="15.75" x14ac:dyDescent="0.25">
      <c r="A8" s="40">
        <f t="shared" si="0"/>
        <v>4</v>
      </c>
      <c r="B8" s="43"/>
      <c r="C8" s="44">
        <v>15.8</v>
      </c>
      <c r="D8" s="20"/>
      <c r="E8" s="129"/>
    </row>
    <row r="9" spans="1:5" ht="15.75" x14ac:dyDescent="0.25">
      <c r="A9" s="40">
        <f t="shared" si="0"/>
        <v>5</v>
      </c>
      <c r="B9" s="43"/>
      <c r="C9" s="44">
        <v>17</v>
      </c>
      <c r="D9" s="20"/>
      <c r="E9" s="129"/>
    </row>
    <row r="10" spans="1:5" ht="15.75" x14ac:dyDescent="0.25">
      <c r="A10" s="40">
        <f t="shared" si="0"/>
        <v>6</v>
      </c>
      <c r="B10" s="43"/>
      <c r="C10" s="44">
        <v>18.399999999999999</v>
      </c>
      <c r="D10" s="20"/>
      <c r="E10" s="129"/>
    </row>
    <row r="11" spans="1:5" ht="15.75" x14ac:dyDescent="0.25">
      <c r="A11" s="40">
        <f t="shared" si="0"/>
        <v>7</v>
      </c>
      <c r="B11" s="43"/>
      <c r="C11" s="44">
        <v>15.8</v>
      </c>
      <c r="D11" s="20"/>
      <c r="E11" s="129"/>
    </row>
    <row r="12" spans="1:5" ht="15.75" x14ac:dyDescent="0.25">
      <c r="A12" s="40">
        <f t="shared" si="0"/>
        <v>8</v>
      </c>
      <c r="B12" s="43"/>
      <c r="C12" s="44">
        <v>17.8</v>
      </c>
      <c r="D12" s="20"/>
      <c r="E12" s="129"/>
    </row>
    <row r="13" spans="1:5" ht="15.75" x14ac:dyDescent="0.25">
      <c r="A13" s="40">
        <f t="shared" si="0"/>
        <v>9</v>
      </c>
      <c r="B13" s="43"/>
      <c r="C13" s="44">
        <v>19.600000000000001</v>
      </c>
      <c r="D13" s="20"/>
      <c r="E13" s="129"/>
    </row>
    <row r="14" spans="1:5" ht="15.75" x14ac:dyDescent="0.25">
      <c r="A14" s="40">
        <f t="shared" si="0"/>
        <v>10</v>
      </c>
      <c r="B14" s="43"/>
      <c r="C14" s="44">
        <v>17</v>
      </c>
      <c r="D14" s="20"/>
      <c r="E14" s="129"/>
    </row>
    <row r="15" spans="1:5" ht="15.75" x14ac:dyDescent="0.25">
      <c r="A15" s="40">
        <f t="shared" si="0"/>
        <v>11</v>
      </c>
      <c r="B15" s="43"/>
      <c r="C15" s="44">
        <v>19</v>
      </c>
      <c r="D15" s="20"/>
      <c r="E15" s="129"/>
    </row>
    <row r="16" spans="1:5" ht="15.75" x14ac:dyDescent="0.25">
      <c r="A16" s="40">
        <f t="shared" si="0"/>
        <v>12</v>
      </c>
      <c r="B16" s="43"/>
      <c r="C16" s="44">
        <v>16.8</v>
      </c>
      <c r="D16" s="20"/>
      <c r="E16" s="129"/>
    </row>
    <row r="17" spans="1:5" ht="15.75" x14ac:dyDescent="0.25">
      <c r="A17" s="40">
        <f t="shared" si="0"/>
        <v>13</v>
      </c>
      <c r="B17" s="43"/>
      <c r="C17" s="44">
        <v>16.100000000000001</v>
      </c>
      <c r="D17" s="20"/>
      <c r="E17" s="129"/>
    </row>
    <row r="18" spans="1:5" ht="15.75" x14ac:dyDescent="0.25">
      <c r="A18" s="40">
        <f t="shared" si="0"/>
        <v>14</v>
      </c>
      <c r="B18" s="43"/>
      <c r="C18" s="44">
        <v>17.5</v>
      </c>
      <c r="D18" s="20"/>
      <c r="E18" s="129"/>
    </row>
    <row r="19" spans="1:5" ht="15.75" x14ac:dyDescent="0.25">
      <c r="A19" s="40">
        <f t="shared" si="0"/>
        <v>15</v>
      </c>
      <c r="B19" s="41"/>
      <c r="C19" s="44">
        <v>17.8</v>
      </c>
      <c r="D19" s="37"/>
      <c r="E19" s="129"/>
    </row>
    <row r="20" spans="1:5" ht="30.75" customHeight="1" x14ac:dyDescent="0.25">
      <c r="A20" s="40">
        <f t="shared" si="0"/>
        <v>16</v>
      </c>
      <c r="B20" s="39"/>
      <c r="C20" s="44">
        <v>18.399999999999999</v>
      </c>
      <c r="D20" s="20"/>
      <c r="E20" s="129"/>
    </row>
    <row r="21" spans="1:5" ht="15.75" x14ac:dyDescent="0.25">
      <c r="A21" s="40">
        <f t="shared" si="0"/>
        <v>17</v>
      </c>
      <c r="B21" s="41"/>
      <c r="C21" s="44">
        <v>18.100000000000001</v>
      </c>
      <c r="D21" s="20"/>
      <c r="E21" s="129"/>
    </row>
    <row r="22" spans="1:5" ht="15.75" x14ac:dyDescent="0.25">
      <c r="A22" s="40">
        <f t="shared" si="0"/>
        <v>18</v>
      </c>
      <c r="B22" s="43"/>
      <c r="C22" s="44">
        <v>18.399999999999999</v>
      </c>
      <c r="D22" s="20"/>
      <c r="E22" s="129"/>
    </row>
    <row r="23" spans="1:5" ht="15.75" x14ac:dyDescent="0.25">
      <c r="A23" s="40">
        <f t="shared" si="0"/>
        <v>19</v>
      </c>
      <c r="B23" s="43"/>
      <c r="C23" s="44">
        <v>19.2</v>
      </c>
      <c r="D23" s="20"/>
      <c r="E23" s="129"/>
    </row>
    <row r="24" spans="1:5" ht="17.25" customHeight="1" x14ac:dyDescent="0.25">
      <c r="A24" s="40">
        <f t="shared" si="0"/>
        <v>20</v>
      </c>
      <c r="B24" s="39"/>
      <c r="C24" s="44">
        <v>17.100000000000001</v>
      </c>
      <c r="D24" s="20"/>
      <c r="E24" s="129"/>
    </row>
    <row r="25" spans="1:5" ht="15.75" x14ac:dyDescent="0.25">
      <c r="A25" s="40">
        <f t="shared" si="0"/>
        <v>21</v>
      </c>
      <c r="B25" s="43"/>
      <c r="C25" s="44">
        <v>16.399999999999999</v>
      </c>
      <c r="D25" s="20"/>
      <c r="E25" s="129"/>
    </row>
    <row r="26" spans="1:5" ht="15.75" customHeight="1" x14ac:dyDescent="0.25">
      <c r="A26" s="40">
        <f t="shared" si="0"/>
        <v>22</v>
      </c>
      <c r="B26" s="39"/>
      <c r="C26" s="44">
        <v>18.5</v>
      </c>
      <c r="D26" s="20"/>
      <c r="E26" s="129"/>
    </row>
    <row r="27" spans="1:5" ht="15.75" x14ac:dyDescent="0.25">
      <c r="A27" s="40">
        <f t="shared" si="0"/>
        <v>23</v>
      </c>
      <c r="B27" s="43"/>
      <c r="C27" s="44">
        <v>19.600000000000001</v>
      </c>
      <c r="D27" s="20"/>
      <c r="E27" s="129"/>
    </row>
    <row r="28" spans="1:5" ht="15.75" x14ac:dyDescent="0.25">
      <c r="A28" s="40">
        <f t="shared" si="0"/>
        <v>24</v>
      </c>
      <c r="B28" s="39"/>
      <c r="C28" s="44">
        <v>22.3</v>
      </c>
      <c r="D28" s="20"/>
      <c r="E28" s="129"/>
    </row>
    <row r="29" spans="1:5" ht="15.75" x14ac:dyDescent="0.25">
      <c r="A29" s="40">
        <f t="shared" si="0"/>
        <v>25</v>
      </c>
      <c r="B29" s="41"/>
      <c r="C29" s="44">
        <v>17.5</v>
      </c>
      <c r="D29" s="20"/>
      <c r="E29" s="129"/>
    </row>
    <row r="30" spans="1:5" ht="15.75" x14ac:dyDescent="0.25">
      <c r="A30" s="40">
        <f t="shared" si="0"/>
        <v>26</v>
      </c>
      <c r="B30" s="43"/>
      <c r="C30" s="44">
        <v>17.399999999999999</v>
      </c>
      <c r="D30" s="20"/>
      <c r="E30" s="129"/>
    </row>
    <row r="31" spans="1:5" ht="15.75" x14ac:dyDescent="0.25">
      <c r="A31" s="40">
        <f t="shared" si="0"/>
        <v>27</v>
      </c>
      <c r="B31" s="41"/>
      <c r="C31" s="44">
        <v>21.4</v>
      </c>
      <c r="D31" s="20"/>
      <c r="E31" s="129"/>
    </row>
    <row r="32" spans="1:5" ht="15.75" x14ac:dyDescent="0.25">
      <c r="A32" s="40">
        <f t="shared" si="0"/>
        <v>28</v>
      </c>
      <c r="B32" s="43"/>
      <c r="C32" s="44">
        <v>22.3</v>
      </c>
      <c r="D32" s="20"/>
      <c r="E32" s="129"/>
    </row>
    <row r="33" spans="1:5" ht="15.75" x14ac:dyDescent="0.25">
      <c r="A33" s="40">
        <f t="shared" si="0"/>
        <v>29</v>
      </c>
      <c r="B33" s="41"/>
      <c r="C33" s="44">
        <v>19.100000000000001</v>
      </c>
      <c r="D33" s="20"/>
      <c r="E33" s="129"/>
    </row>
    <row r="34" spans="1:5" ht="26.25" customHeight="1" x14ac:dyDescent="0.25">
      <c r="A34" s="40">
        <f t="shared" si="0"/>
        <v>30</v>
      </c>
      <c r="B34" s="39"/>
      <c r="C34" s="44">
        <v>22.3</v>
      </c>
      <c r="D34" s="20"/>
      <c r="E34" s="129"/>
    </row>
    <row r="35" spans="1:5" ht="15.75" x14ac:dyDescent="0.25">
      <c r="A35" s="40">
        <f t="shared" si="0"/>
        <v>31</v>
      </c>
      <c r="B35" s="43"/>
      <c r="C35" s="44">
        <v>18.399999999999999</v>
      </c>
      <c r="D35" s="20"/>
      <c r="E35" s="129"/>
    </row>
    <row r="36" spans="1:5" ht="15.75" x14ac:dyDescent="0.25">
      <c r="A36" s="40">
        <f t="shared" si="0"/>
        <v>32</v>
      </c>
      <c r="B36" s="43"/>
      <c r="C36" s="44">
        <v>21.2</v>
      </c>
      <c r="D36" s="20"/>
      <c r="E36" s="129"/>
    </row>
    <row r="37" spans="1:5" ht="15.75" x14ac:dyDescent="0.25">
      <c r="A37" s="40">
        <f t="shared" si="0"/>
        <v>33</v>
      </c>
      <c r="B37" s="39"/>
      <c r="C37" s="44">
        <v>18.2</v>
      </c>
      <c r="D37" s="20"/>
      <c r="E37" s="129"/>
    </row>
    <row r="38" spans="1:5" ht="15.75" x14ac:dyDescent="0.25">
      <c r="A38" s="40">
        <f t="shared" si="0"/>
        <v>34</v>
      </c>
      <c r="B38" s="43"/>
      <c r="C38" s="44">
        <v>22.3</v>
      </c>
      <c r="D38" s="20"/>
      <c r="E38" s="129"/>
    </row>
    <row r="39" spans="1:5" ht="15.75" x14ac:dyDescent="0.25">
      <c r="A39" s="40">
        <f t="shared" si="0"/>
        <v>35</v>
      </c>
      <c r="B39" s="43"/>
      <c r="C39" s="44">
        <v>18.399999999999999</v>
      </c>
      <c r="D39" s="20"/>
      <c r="E39" s="129"/>
    </row>
    <row r="40" spans="1:5" ht="15.75" x14ac:dyDescent="0.25">
      <c r="A40" s="40">
        <f t="shared" si="0"/>
        <v>36</v>
      </c>
      <c r="B40" s="43"/>
      <c r="C40" s="44">
        <v>21.3</v>
      </c>
      <c r="D40" s="20"/>
      <c r="E40" s="129"/>
    </row>
    <row r="41" spans="1:5" ht="15.75" x14ac:dyDescent="0.25">
      <c r="A41" s="40">
        <f t="shared" si="0"/>
        <v>37</v>
      </c>
      <c r="B41" s="41"/>
      <c r="C41" s="44">
        <v>18.5</v>
      </c>
      <c r="D41" s="20"/>
      <c r="E41" s="129"/>
    </row>
    <row r="42" spans="1:5" ht="15.75" x14ac:dyDescent="0.25">
      <c r="A42" s="40">
        <f t="shared" si="0"/>
        <v>38</v>
      </c>
      <c r="B42" s="43"/>
      <c r="C42" s="44">
        <v>18.2</v>
      </c>
      <c r="D42" s="20"/>
      <c r="E42" s="129"/>
    </row>
    <row r="43" spans="1:5" ht="15.75" x14ac:dyDescent="0.25">
      <c r="A43" s="40">
        <f>1+A42</f>
        <v>39</v>
      </c>
      <c r="B43" s="43"/>
      <c r="C43" s="44">
        <v>18.7</v>
      </c>
      <c r="D43" s="20"/>
      <c r="E43" s="129"/>
    </row>
    <row r="44" spans="1:5" ht="15.75" x14ac:dyDescent="0.25">
      <c r="A44" s="40">
        <f t="shared" si="0"/>
        <v>40</v>
      </c>
      <c r="B44" s="43"/>
      <c r="C44" s="44">
        <v>21.2</v>
      </c>
      <c r="D44" s="20"/>
      <c r="E44" s="129"/>
    </row>
    <row r="45" spans="1:5" ht="15.75" x14ac:dyDescent="0.25">
      <c r="A45" s="40">
        <f t="shared" si="0"/>
        <v>41</v>
      </c>
      <c r="B45" s="43"/>
      <c r="C45" s="44">
        <v>18</v>
      </c>
      <c r="D45" s="20"/>
      <c r="E45" s="129"/>
    </row>
    <row r="46" spans="1:5" ht="15.75" x14ac:dyDescent="0.25">
      <c r="A46" s="40">
        <f t="shared" si="0"/>
        <v>42</v>
      </c>
      <c r="B46" s="43"/>
      <c r="C46" s="44">
        <v>20.399999999999999</v>
      </c>
      <c r="D46" s="20"/>
      <c r="E46" s="129"/>
    </row>
    <row r="47" spans="1:5" ht="15.75" x14ac:dyDescent="0.25">
      <c r="A47" s="40">
        <f t="shared" si="0"/>
        <v>43</v>
      </c>
      <c r="B47" s="41"/>
      <c r="C47" s="44">
        <v>18.100000000000001</v>
      </c>
      <c r="D47" s="20"/>
      <c r="E47" s="129"/>
    </row>
    <row r="48" spans="1:5" ht="15.75" x14ac:dyDescent="0.25">
      <c r="A48" s="40">
        <f t="shared" si="0"/>
        <v>44</v>
      </c>
      <c r="B48" s="43"/>
      <c r="C48" s="44">
        <v>18.7</v>
      </c>
      <c r="D48" s="20"/>
      <c r="E48" s="129"/>
    </row>
    <row r="49" spans="1:5" ht="15.75" x14ac:dyDescent="0.25">
      <c r="A49" s="40">
        <f t="shared" si="0"/>
        <v>45</v>
      </c>
      <c r="B49" s="39"/>
      <c r="C49" s="44">
        <v>18.100000000000001</v>
      </c>
      <c r="D49" s="20"/>
      <c r="E49" s="129"/>
    </row>
    <row r="50" spans="1:5" ht="15.75" x14ac:dyDescent="0.25">
      <c r="A50" s="40">
        <f t="shared" si="0"/>
        <v>46</v>
      </c>
      <c r="B50" s="43"/>
      <c r="C50" s="44">
        <v>18.7</v>
      </c>
      <c r="D50" s="20"/>
      <c r="E50" s="129"/>
    </row>
    <row r="51" spans="1:5" ht="15.75" x14ac:dyDescent="0.25">
      <c r="A51" s="40">
        <f t="shared" si="0"/>
        <v>47</v>
      </c>
      <c r="B51" s="43"/>
      <c r="C51" s="44">
        <v>18.3</v>
      </c>
      <c r="D51" s="20"/>
      <c r="E51" s="129"/>
    </row>
    <row r="52" spans="1:5" ht="27.75" customHeight="1" x14ac:dyDescent="0.25">
      <c r="A52" s="40">
        <f t="shared" si="0"/>
        <v>48</v>
      </c>
      <c r="B52" s="39"/>
      <c r="C52" s="44">
        <v>20.100000000000001</v>
      </c>
      <c r="D52" s="20"/>
      <c r="E52" s="129"/>
    </row>
    <row r="53" spans="1:5" ht="15.75" x14ac:dyDescent="0.25">
      <c r="A53" s="40">
        <f t="shared" si="0"/>
        <v>49</v>
      </c>
      <c r="B53" s="43"/>
      <c r="C53" s="44">
        <v>18.7</v>
      </c>
      <c r="D53" s="20"/>
      <c r="E53" s="129"/>
    </row>
    <row r="54" spans="1:5" ht="15.75" x14ac:dyDescent="0.25">
      <c r="A54" s="40">
        <f t="shared" si="0"/>
        <v>50</v>
      </c>
      <c r="B54" s="41"/>
      <c r="C54" s="44">
        <v>19.899999999999999</v>
      </c>
      <c r="D54" s="20"/>
      <c r="E54" s="129"/>
    </row>
    <row r="55" spans="1:5" ht="15.75" x14ac:dyDescent="0.25">
      <c r="A55" s="40">
        <f t="shared" si="0"/>
        <v>51</v>
      </c>
      <c r="B55" s="43"/>
      <c r="C55" s="44">
        <v>19.100000000000001</v>
      </c>
      <c r="D55" s="20"/>
      <c r="E55" s="129"/>
    </row>
    <row r="56" spans="1:5" ht="15.75" x14ac:dyDescent="0.25">
      <c r="A56" s="40">
        <f t="shared" si="0"/>
        <v>52</v>
      </c>
      <c r="B56" s="43"/>
      <c r="C56" s="44">
        <v>17.600000000000001</v>
      </c>
      <c r="D56" s="20"/>
      <c r="E56" s="129"/>
    </row>
    <row r="57" spans="1:5" ht="15.75" x14ac:dyDescent="0.25">
      <c r="A57" s="40">
        <f t="shared" si="0"/>
        <v>53</v>
      </c>
      <c r="B57" s="43"/>
      <c r="C57" s="44">
        <v>18.399999999999999</v>
      </c>
      <c r="D57" s="20"/>
      <c r="E57" s="129"/>
    </row>
    <row r="58" spans="1:5" ht="15.75" x14ac:dyDescent="0.25">
      <c r="A58" s="40">
        <f t="shared" si="0"/>
        <v>54</v>
      </c>
      <c r="B58" s="43"/>
      <c r="C58" s="44">
        <v>20.399999999999999</v>
      </c>
      <c r="D58" s="20"/>
      <c r="E58" s="129"/>
    </row>
    <row r="59" spans="1:5" ht="15.75" x14ac:dyDescent="0.25">
      <c r="A59" s="40">
        <f t="shared" si="0"/>
        <v>55</v>
      </c>
      <c r="B59" s="43"/>
      <c r="C59" s="44">
        <v>18.2</v>
      </c>
      <c r="D59" s="20"/>
      <c r="E59" s="129"/>
    </row>
    <row r="60" spans="1:5" ht="15.75" x14ac:dyDescent="0.25">
      <c r="A60" s="40">
        <f t="shared" si="0"/>
        <v>56</v>
      </c>
      <c r="B60" s="43"/>
      <c r="C60" s="44">
        <v>19.399999999999999</v>
      </c>
      <c r="D60" s="20"/>
      <c r="E60" s="129"/>
    </row>
    <row r="61" spans="1:5" ht="15.75" x14ac:dyDescent="0.25">
      <c r="A61" s="40">
        <f t="shared" si="0"/>
        <v>57</v>
      </c>
      <c r="B61" s="41"/>
      <c r="C61" s="44">
        <v>18.399999999999999</v>
      </c>
      <c r="D61" s="20"/>
      <c r="E61" s="129"/>
    </row>
    <row r="62" spans="1:5" ht="15.75" x14ac:dyDescent="0.25">
      <c r="A62" s="40">
        <f t="shared" si="0"/>
        <v>58</v>
      </c>
      <c r="B62" s="43"/>
      <c r="C62" s="44">
        <v>18.8</v>
      </c>
      <c r="D62" s="20"/>
      <c r="E62" s="129"/>
    </row>
    <row r="63" spans="1:5" ht="15.75" x14ac:dyDescent="0.25">
      <c r="A63" s="40">
        <f t="shared" si="0"/>
        <v>59</v>
      </c>
      <c r="B63" s="39"/>
      <c r="C63" s="44">
        <v>18.8</v>
      </c>
      <c r="D63" s="20"/>
      <c r="E63" s="129"/>
    </row>
    <row r="64" spans="1:5" ht="15.75" x14ac:dyDescent="0.25">
      <c r="A64" s="40">
        <f t="shared" si="0"/>
        <v>60</v>
      </c>
      <c r="B64" s="43"/>
      <c r="C64" s="44">
        <v>19.7</v>
      </c>
      <c r="D64" s="20"/>
      <c r="E64" s="129"/>
    </row>
    <row r="65" spans="1:5" ht="15.75" x14ac:dyDescent="0.25">
      <c r="A65" s="40">
        <f t="shared" si="0"/>
        <v>61</v>
      </c>
      <c r="B65" s="43"/>
      <c r="C65" s="44">
        <v>21.7</v>
      </c>
      <c r="D65" s="20"/>
      <c r="E65" s="129"/>
    </row>
    <row r="66" spans="1:5" ht="15.75" x14ac:dyDescent="0.25">
      <c r="A66" s="40">
        <f t="shared" si="0"/>
        <v>62</v>
      </c>
      <c r="B66" s="43"/>
      <c r="C66" s="44">
        <v>19.2</v>
      </c>
      <c r="D66" s="20"/>
      <c r="E66" s="129"/>
    </row>
    <row r="67" spans="1:5" ht="15.75" x14ac:dyDescent="0.25">
      <c r="A67" s="40">
        <f t="shared" si="0"/>
        <v>63</v>
      </c>
      <c r="B67" s="43"/>
      <c r="C67" s="44">
        <v>17.399999999999999</v>
      </c>
      <c r="D67" s="20"/>
      <c r="E67" s="129"/>
    </row>
    <row r="68" spans="1:5" ht="15.75" x14ac:dyDescent="0.25">
      <c r="A68" s="40">
        <f t="shared" si="0"/>
        <v>64</v>
      </c>
      <c r="B68" s="43"/>
      <c r="C68" s="44">
        <v>17.5</v>
      </c>
      <c r="D68" s="20"/>
      <c r="E68" s="129"/>
    </row>
    <row r="69" spans="1:5" ht="15.75" x14ac:dyDescent="0.25">
      <c r="A69" s="40">
        <f t="shared" si="0"/>
        <v>65</v>
      </c>
      <c r="B69" s="43"/>
      <c r="C69" s="44">
        <v>17.100000000000001</v>
      </c>
      <c r="D69" s="20"/>
      <c r="E69" s="129"/>
    </row>
    <row r="70" spans="1:5" ht="15.75" x14ac:dyDescent="0.25">
      <c r="A70" s="40">
        <f t="shared" si="0"/>
        <v>66</v>
      </c>
      <c r="B70" s="43"/>
      <c r="C70" s="44">
        <v>13.3</v>
      </c>
      <c r="D70" s="20"/>
      <c r="E70" s="129"/>
    </row>
    <row r="71" spans="1:5" ht="15.75" x14ac:dyDescent="0.25">
      <c r="A71" s="40">
        <f t="shared" ref="A71:A78" si="1">1+A70</f>
        <v>67</v>
      </c>
      <c r="B71" s="41"/>
      <c r="C71" s="44">
        <v>15.3</v>
      </c>
      <c r="D71" s="20"/>
      <c r="E71" s="129"/>
    </row>
    <row r="72" spans="1:5" ht="15.75" x14ac:dyDescent="0.25">
      <c r="A72" s="40">
        <f t="shared" si="1"/>
        <v>68</v>
      </c>
      <c r="B72" s="43"/>
      <c r="C72" s="44">
        <v>16.7</v>
      </c>
      <c r="D72" s="20"/>
      <c r="E72" s="129"/>
    </row>
    <row r="73" spans="1:5" ht="15.75" x14ac:dyDescent="0.25">
      <c r="A73" s="40">
        <f t="shared" si="1"/>
        <v>69</v>
      </c>
      <c r="B73" s="43"/>
      <c r="C73" s="44">
        <v>18</v>
      </c>
      <c r="D73" s="20"/>
      <c r="E73" s="129"/>
    </row>
    <row r="74" spans="1:5" ht="15.75" x14ac:dyDescent="0.25">
      <c r="A74" s="40">
        <f t="shared" si="1"/>
        <v>70</v>
      </c>
      <c r="B74" s="43"/>
      <c r="C74" s="44">
        <v>18.2</v>
      </c>
      <c r="D74" s="20"/>
      <c r="E74" s="129"/>
    </row>
    <row r="75" spans="1:5" ht="15.75" x14ac:dyDescent="0.25">
      <c r="A75" s="40">
        <f t="shared" si="1"/>
        <v>71</v>
      </c>
      <c r="B75" s="43"/>
      <c r="C75" s="44">
        <v>17.8</v>
      </c>
      <c r="D75" s="20"/>
      <c r="E75" s="129"/>
    </row>
    <row r="76" spans="1:5" ht="15.75" x14ac:dyDescent="0.25">
      <c r="A76" s="40">
        <f t="shared" si="1"/>
        <v>72</v>
      </c>
      <c r="B76" s="43"/>
      <c r="C76" s="44">
        <v>17.100000000000001</v>
      </c>
      <c r="D76" s="20"/>
      <c r="E76" s="129"/>
    </row>
    <row r="77" spans="1:5" ht="15.75" x14ac:dyDescent="0.25">
      <c r="A77" s="40">
        <f t="shared" si="1"/>
        <v>73</v>
      </c>
      <c r="B77" s="41"/>
      <c r="C77" s="44">
        <v>17.3</v>
      </c>
      <c r="D77" s="20"/>
      <c r="E77" s="129"/>
    </row>
    <row r="78" spans="1:5" ht="15.75" x14ac:dyDescent="0.25">
      <c r="A78" s="40">
        <f t="shared" si="1"/>
        <v>74</v>
      </c>
      <c r="B78" s="42"/>
      <c r="C78" s="44">
        <v>17.100000000000001</v>
      </c>
      <c r="D78" s="20"/>
      <c r="E78" s="129"/>
    </row>
    <row r="79" spans="1:5" ht="15.75" x14ac:dyDescent="0.25">
      <c r="A79" s="40">
        <f>1+A78</f>
        <v>75</v>
      </c>
      <c r="B79" s="43"/>
      <c r="C79" s="44">
        <v>14.7</v>
      </c>
      <c r="D79" s="20"/>
      <c r="E79" s="129"/>
    </row>
    <row r="80" spans="1:5" ht="15.75" x14ac:dyDescent="0.25">
      <c r="A80" s="40">
        <f t="shared" ref="A80:A99" si="2">1+A79</f>
        <v>76</v>
      </c>
      <c r="B80" s="43"/>
      <c r="C80" s="44">
        <v>14.8</v>
      </c>
      <c r="D80" s="20"/>
      <c r="E80" s="129"/>
    </row>
    <row r="81" spans="1:5" ht="15.75" x14ac:dyDescent="0.25">
      <c r="A81" s="40">
        <f t="shared" si="2"/>
        <v>77</v>
      </c>
      <c r="B81" s="41"/>
      <c r="C81" s="44">
        <v>16</v>
      </c>
      <c r="D81" s="20"/>
      <c r="E81" s="129"/>
    </row>
    <row r="82" spans="1:5" ht="15.75" x14ac:dyDescent="0.25">
      <c r="A82" s="40">
        <f t="shared" si="2"/>
        <v>78</v>
      </c>
      <c r="B82" s="43"/>
      <c r="C82" s="44">
        <v>16.3</v>
      </c>
      <c r="D82" s="20"/>
      <c r="E82" s="129"/>
    </row>
    <row r="83" spans="1:5" ht="16.5" customHeight="1" x14ac:dyDescent="0.25">
      <c r="A83" s="40">
        <f t="shared" si="2"/>
        <v>79</v>
      </c>
      <c r="B83" s="39"/>
      <c r="C83" s="44">
        <v>17</v>
      </c>
      <c r="D83" s="20"/>
      <c r="E83" s="129"/>
    </row>
    <row r="84" spans="1:5" ht="15.75" x14ac:dyDescent="0.25">
      <c r="A84" s="40">
        <f t="shared" si="2"/>
        <v>80</v>
      </c>
      <c r="B84" s="43"/>
      <c r="C84" s="44">
        <v>17.8</v>
      </c>
      <c r="D84" s="20"/>
      <c r="E84" s="129"/>
    </row>
    <row r="85" spans="1:5" ht="15.75" x14ac:dyDescent="0.25">
      <c r="A85" s="40">
        <f t="shared" si="2"/>
        <v>81</v>
      </c>
      <c r="B85" s="43"/>
      <c r="C85" s="44">
        <v>16.600000000000001</v>
      </c>
      <c r="D85" s="20"/>
      <c r="E85" s="129"/>
    </row>
    <row r="86" spans="1:5" ht="31.5" customHeight="1" x14ac:dyDescent="0.25">
      <c r="A86" s="40">
        <f t="shared" si="2"/>
        <v>82</v>
      </c>
      <c r="B86" s="39"/>
      <c r="C86" s="44">
        <v>17</v>
      </c>
      <c r="D86" s="20"/>
      <c r="E86" s="129"/>
    </row>
    <row r="87" spans="1:5" ht="15.75" x14ac:dyDescent="0.25">
      <c r="A87" s="40">
        <f t="shared" si="2"/>
        <v>83</v>
      </c>
      <c r="B87" s="43"/>
      <c r="C87" s="44">
        <v>16.600000000000001</v>
      </c>
      <c r="D87" s="20"/>
      <c r="E87" s="129"/>
    </row>
    <row r="88" spans="1:5" ht="15.75" x14ac:dyDescent="0.25">
      <c r="A88" s="40">
        <f t="shared" si="2"/>
        <v>84</v>
      </c>
      <c r="B88" s="41"/>
      <c r="C88" s="44">
        <v>17</v>
      </c>
      <c r="D88" s="20"/>
      <c r="E88" s="129"/>
    </row>
    <row r="89" spans="1:5" ht="15.75" x14ac:dyDescent="0.25">
      <c r="A89" s="40">
        <f t="shared" si="2"/>
        <v>85</v>
      </c>
      <c r="B89" s="39"/>
      <c r="C89" s="44">
        <v>17.8</v>
      </c>
      <c r="D89" s="20"/>
      <c r="E89" s="129"/>
    </row>
    <row r="90" spans="1:5" ht="15.75" x14ac:dyDescent="0.25">
      <c r="A90" s="40">
        <f t="shared" si="2"/>
        <v>86</v>
      </c>
      <c r="B90" s="41"/>
      <c r="C90" s="44">
        <v>17.8</v>
      </c>
      <c r="D90" s="20"/>
      <c r="E90" s="129"/>
    </row>
    <row r="91" spans="1:5" ht="15.75" x14ac:dyDescent="0.25">
      <c r="A91" s="40">
        <f t="shared" si="2"/>
        <v>87</v>
      </c>
      <c r="B91" s="43"/>
      <c r="C91" s="44">
        <v>14.9</v>
      </c>
      <c r="D91" s="20"/>
      <c r="E91" s="129"/>
    </row>
    <row r="92" spans="1:5" ht="15.75" x14ac:dyDescent="0.25">
      <c r="A92" s="40">
        <f t="shared" si="2"/>
        <v>88</v>
      </c>
      <c r="B92" s="43"/>
      <c r="C92" s="44">
        <v>15.9</v>
      </c>
      <c r="D92" s="20"/>
      <c r="E92" s="129"/>
    </row>
    <row r="93" spans="1:5" ht="15.75" x14ac:dyDescent="0.25">
      <c r="A93" s="40">
        <f t="shared" si="2"/>
        <v>89</v>
      </c>
      <c r="B93" s="43"/>
      <c r="C93" s="44">
        <v>14.9</v>
      </c>
      <c r="D93" s="20"/>
      <c r="E93" s="129"/>
    </row>
    <row r="94" spans="1:5" ht="15.75" x14ac:dyDescent="0.25">
      <c r="A94" s="40">
        <f t="shared" si="2"/>
        <v>90</v>
      </c>
      <c r="B94" s="43"/>
      <c r="C94" s="44">
        <v>15.4</v>
      </c>
      <c r="D94" s="20"/>
      <c r="E94" s="129"/>
    </row>
    <row r="95" spans="1:5" ht="28.5" customHeight="1" x14ac:dyDescent="0.25">
      <c r="A95" s="40">
        <f t="shared" si="2"/>
        <v>91</v>
      </c>
      <c r="B95" s="39"/>
      <c r="C95" s="44">
        <v>16.8</v>
      </c>
      <c r="D95" s="20"/>
      <c r="E95" s="129"/>
    </row>
    <row r="96" spans="1:5" ht="15.75" x14ac:dyDescent="0.25">
      <c r="A96" s="40">
        <f t="shared" si="2"/>
        <v>92</v>
      </c>
      <c r="B96" s="41"/>
      <c r="C96" s="44">
        <v>16</v>
      </c>
      <c r="D96" s="20"/>
      <c r="E96" s="129"/>
    </row>
    <row r="97" spans="1:5" ht="15.75" customHeight="1" x14ac:dyDescent="0.25">
      <c r="A97" s="40">
        <f t="shared" si="2"/>
        <v>93</v>
      </c>
      <c r="B97" s="39"/>
      <c r="C97" s="44">
        <v>14.9</v>
      </c>
      <c r="D97" s="20"/>
      <c r="E97" s="129"/>
    </row>
    <row r="98" spans="1:5" ht="30" customHeight="1" x14ac:dyDescent="0.25">
      <c r="A98" s="40">
        <f t="shared" si="2"/>
        <v>94</v>
      </c>
      <c r="B98" s="39"/>
      <c r="C98" s="44">
        <v>16.5</v>
      </c>
      <c r="D98" s="20"/>
      <c r="E98" s="129"/>
    </row>
    <row r="99" spans="1:5" ht="15.75" x14ac:dyDescent="0.25">
      <c r="A99" s="40">
        <f t="shared" si="2"/>
        <v>95</v>
      </c>
      <c r="B99" s="43"/>
      <c r="C99" s="44">
        <v>17.3</v>
      </c>
      <c r="D99" s="20"/>
      <c r="E99" s="129"/>
    </row>
    <row r="100" spans="1:5" ht="15.75" x14ac:dyDescent="0.25">
      <c r="A100" s="40">
        <f>1+A99</f>
        <v>96</v>
      </c>
      <c r="B100" s="43"/>
      <c r="C100" s="44">
        <v>16.600000000000001</v>
      </c>
      <c r="D100" s="20"/>
      <c r="E100" s="129"/>
    </row>
    <row r="101" spans="1:5" ht="15.75" x14ac:dyDescent="0.25">
      <c r="A101" s="40">
        <f t="shared" ref="A101:A164" si="3">1+A100</f>
        <v>97</v>
      </c>
      <c r="B101" s="43"/>
      <c r="C101" s="44">
        <v>17.3</v>
      </c>
      <c r="D101" s="20"/>
      <c r="E101" s="129"/>
    </row>
    <row r="102" spans="1:5" ht="15.75" x14ac:dyDescent="0.25">
      <c r="A102" s="40">
        <f t="shared" si="3"/>
        <v>98</v>
      </c>
      <c r="B102" s="43"/>
      <c r="C102" s="44">
        <v>17.100000000000001</v>
      </c>
      <c r="D102" s="20"/>
      <c r="E102" s="129"/>
    </row>
    <row r="103" spans="1:5" ht="15.75" x14ac:dyDescent="0.25">
      <c r="A103" s="40">
        <f t="shared" si="3"/>
        <v>99</v>
      </c>
      <c r="B103" s="41"/>
      <c r="C103" s="44">
        <v>18.100000000000001</v>
      </c>
      <c r="D103" s="20"/>
      <c r="E103" s="129"/>
    </row>
    <row r="104" spans="1:5" ht="15.75" x14ac:dyDescent="0.25">
      <c r="A104" s="40">
        <f t="shared" si="3"/>
        <v>100</v>
      </c>
      <c r="B104" s="43"/>
      <c r="C104" s="44">
        <v>17.5</v>
      </c>
      <c r="D104" s="20"/>
      <c r="E104" s="129"/>
    </row>
    <row r="105" spans="1:5" ht="15.75" x14ac:dyDescent="0.25">
      <c r="A105" s="40">
        <f t="shared" si="3"/>
        <v>101</v>
      </c>
      <c r="B105" s="43"/>
      <c r="C105" s="44">
        <v>16.5</v>
      </c>
      <c r="D105" s="20"/>
      <c r="E105" s="129"/>
    </row>
    <row r="106" spans="1:5" ht="15.75" x14ac:dyDescent="0.25">
      <c r="A106" s="40">
        <f t="shared" si="3"/>
        <v>102</v>
      </c>
      <c r="B106" s="43"/>
      <c r="C106" s="44">
        <v>16.5</v>
      </c>
      <c r="D106" s="20"/>
      <c r="E106" s="129"/>
    </row>
    <row r="107" spans="1:5" ht="15.75" x14ac:dyDescent="0.25">
      <c r="A107" s="40">
        <f t="shared" si="3"/>
        <v>103</v>
      </c>
      <c r="B107" s="41"/>
      <c r="C107" s="44">
        <v>16.8</v>
      </c>
      <c r="D107" s="20"/>
      <c r="E107" s="129"/>
    </row>
    <row r="108" spans="1:5" ht="15.75" x14ac:dyDescent="0.25">
      <c r="A108" s="40">
        <f t="shared" si="3"/>
        <v>104</v>
      </c>
      <c r="B108" s="43"/>
      <c r="C108" s="44">
        <v>16.3</v>
      </c>
      <c r="D108" s="20"/>
      <c r="E108" s="129"/>
    </row>
    <row r="109" spans="1:5" ht="15.75" x14ac:dyDescent="0.25">
      <c r="A109" s="40">
        <f t="shared" si="3"/>
        <v>105</v>
      </c>
      <c r="B109" s="43"/>
      <c r="C109" s="44">
        <v>17</v>
      </c>
      <c r="D109" s="20"/>
      <c r="E109" s="129"/>
    </row>
    <row r="110" spans="1:5" ht="15.75" x14ac:dyDescent="0.25">
      <c r="A110" s="40">
        <f t="shared" si="3"/>
        <v>106</v>
      </c>
      <c r="B110" s="43"/>
      <c r="C110" s="44">
        <v>17.3</v>
      </c>
      <c r="D110" s="20"/>
      <c r="E110" s="129"/>
    </row>
    <row r="111" spans="1:5" ht="15.75" x14ac:dyDescent="0.25">
      <c r="A111" s="40">
        <f t="shared" si="3"/>
        <v>107</v>
      </c>
      <c r="B111" s="43"/>
      <c r="C111" s="44">
        <v>18</v>
      </c>
      <c r="D111" s="20"/>
      <c r="E111" s="129"/>
    </row>
    <row r="112" spans="1:5" ht="15.75" x14ac:dyDescent="0.25">
      <c r="A112" s="40">
        <f t="shared" si="3"/>
        <v>108</v>
      </c>
      <c r="B112" s="43"/>
      <c r="C112" s="44">
        <v>14.9</v>
      </c>
      <c r="D112" s="20"/>
      <c r="E112" s="129"/>
    </row>
    <row r="113" spans="1:5" ht="15.75" x14ac:dyDescent="0.25">
      <c r="A113" s="40">
        <f t="shared" si="3"/>
        <v>109</v>
      </c>
      <c r="B113" s="43"/>
      <c r="C113" s="44">
        <v>15.7</v>
      </c>
      <c r="D113" s="20"/>
      <c r="E113" s="129"/>
    </row>
    <row r="114" spans="1:5" ht="15.75" x14ac:dyDescent="0.25">
      <c r="A114" s="40">
        <f t="shared" si="3"/>
        <v>110</v>
      </c>
      <c r="B114" s="43"/>
      <c r="C114" s="44">
        <v>19.7</v>
      </c>
      <c r="D114" s="20"/>
      <c r="E114" s="129"/>
    </row>
    <row r="115" spans="1:5" ht="15.75" x14ac:dyDescent="0.25">
      <c r="A115" s="40">
        <f t="shared" si="3"/>
        <v>111</v>
      </c>
      <c r="B115" s="43"/>
      <c r="C115" s="44">
        <v>16.899999999999999</v>
      </c>
      <c r="D115" s="20"/>
      <c r="E115" s="129"/>
    </row>
    <row r="116" spans="1:5" ht="15.75" x14ac:dyDescent="0.25">
      <c r="A116" s="40">
        <f t="shared" si="3"/>
        <v>112</v>
      </c>
      <c r="B116" s="43"/>
      <c r="C116" s="44">
        <v>17.8</v>
      </c>
      <c r="D116" s="20"/>
      <c r="E116" s="129"/>
    </row>
    <row r="117" spans="1:5" ht="15.75" x14ac:dyDescent="0.25">
      <c r="A117" s="40">
        <f t="shared" si="3"/>
        <v>113</v>
      </c>
      <c r="B117" s="43"/>
      <c r="C117" s="44">
        <v>17.399999999999999</v>
      </c>
      <c r="D117" s="20"/>
      <c r="E117" s="129"/>
    </row>
    <row r="118" spans="1:5" ht="15.75" x14ac:dyDescent="0.25">
      <c r="A118" s="40">
        <f t="shared" si="3"/>
        <v>114</v>
      </c>
      <c r="B118" s="43"/>
      <c r="C118" s="44">
        <v>18.3</v>
      </c>
      <c r="D118" s="20"/>
      <c r="E118" s="129"/>
    </row>
    <row r="119" spans="1:5" ht="15.75" x14ac:dyDescent="0.25">
      <c r="A119" s="40">
        <f t="shared" si="3"/>
        <v>115</v>
      </c>
      <c r="B119" s="43"/>
      <c r="C119" s="44">
        <v>17.3</v>
      </c>
      <c r="D119" s="20"/>
      <c r="E119" s="129"/>
    </row>
    <row r="120" spans="1:5" ht="15.75" x14ac:dyDescent="0.25">
      <c r="A120" s="40">
        <f t="shared" si="3"/>
        <v>116</v>
      </c>
      <c r="B120" s="43"/>
      <c r="C120" s="44">
        <v>18</v>
      </c>
      <c r="D120" s="20"/>
      <c r="E120" s="129"/>
    </row>
    <row r="121" spans="1:5" ht="15.75" x14ac:dyDescent="0.25">
      <c r="A121" s="40">
        <f t="shared" si="3"/>
        <v>117</v>
      </c>
      <c r="B121" s="43"/>
      <c r="C121" s="44">
        <v>22.3</v>
      </c>
      <c r="D121" s="20"/>
      <c r="E121" s="129"/>
    </row>
    <row r="122" spans="1:5" ht="15.75" x14ac:dyDescent="0.25">
      <c r="A122" s="40">
        <f t="shared" si="3"/>
        <v>118</v>
      </c>
      <c r="B122" s="43"/>
      <c r="C122" s="44">
        <v>18.100000000000001</v>
      </c>
      <c r="D122" s="20"/>
      <c r="E122" s="129"/>
    </row>
    <row r="123" spans="1:5" ht="15.75" x14ac:dyDescent="0.25">
      <c r="A123" s="40">
        <f t="shared" si="3"/>
        <v>119</v>
      </c>
      <c r="B123" s="43"/>
      <c r="C123" s="44">
        <v>18</v>
      </c>
      <c r="D123" s="20"/>
      <c r="E123" s="129"/>
    </row>
    <row r="124" spans="1:5" ht="15.75" x14ac:dyDescent="0.25">
      <c r="A124" s="40">
        <f t="shared" si="3"/>
        <v>120</v>
      </c>
      <c r="B124" s="43"/>
      <c r="C124" s="44">
        <v>18</v>
      </c>
      <c r="D124" s="20"/>
      <c r="E124" s="129"/>
    </row>
    <row r="125" spans="1:5" ht="15.75" x14ac:dyDescent="0.25">
      <c r="A125" s="40">
        <f t="shared" si="3"/>
        <v>121</v>
      </c>
      <c r="B125" s="43"/>
      <c r="C125" s="44">
        <v>17.8</v>
      </c>
      <c r="D125" s="20"/>
      <c r="E125" s="129"/>
    </row>
    <row r="126" spans="1:5" ht="15.75" x14ac:dyDescent="0.25">
      <c r="A126" s="40">
        <f t="shared" si="3"/>
        <v>122</v>
      </c>
      <c r="B126" s="39"/>
      <c r="C126" s="44">
        <v>19.600000000000001</v>
      </c>
      <c r="D126" s="20"/>
      <c r="E126" s="129"/>
    </row>
    <row r="127" spans="1:5" ht="15.75" x14ac:dyDescent="0.25">
      <c r="A127" s="40">
        <f t="shared" si="3"/>
        <v>123</v>
      </c>
      <c r="B127" s="43"/>
      <c r="C127" s="44">
        <v>15.2</v>
      </c>
      <c r="D127" s="20"/>
      <c r="E127" s="129"/>
    </row>
    <row r="128" spans="1:5" ht="15.75" x14ac:dyDescent="0.25">
      <c r="A128" s="40">
        <f t="shared" si="3"/>
        <v>124</v>
      </c>
      <c r="B128" s="43"/>
      <c r="C128" s="44">
        <v>18.399999999999999</v>
      </c>
      <c r="D128" s="20"/>
      <c r="E128" s="129"/>
    </row>
    <row r="129" spans="1:5" ht="15.75" x14ac:dyDescent="0.25">
      <c r="A129" s="40">
        <f t="shared" si="3"/>
        <v>125</v>
      </c>
      <c r="B129" s="43"/>
      <c r="C129" s="44">
        <v>15.8</v>
      </c>
      <c r="D129" s="20"/>
      <c r="E129" s="129"/>
    </row>
    <row r="130" spans="1:5" ht="15.75" x14ac:dyDescent="0.25">
      <c r="A130" s="40">
        <f t="shared" si="3"/>
        <v>126</v>
      </c>
      <c r="B130" s="39"/>
      <c r="C130" s="44">
        <v>16.3</v>
      </c>
      <c r="D130" s="20"/>
      <c r="E130" s="129"/>
    </row>
    <row r="131" spans="1:5" ht="15.75" x14ac:dyDescent="0.25">
      <c r="A131" s="40">
        <f t="shared" si="3"/>
        <v>127</v>
      </c>
      <c r="B131" s="43"/>
      <c r="C131" s="44">
        <v>17.899999999999999</v>
      </c>
      <c r="D131" s="20"/>
      <c r="E131" s="129"/>
    </row>
    <row r="132" spans="1:5" ht="15.75" x14ac:dyDescent="0.25">
      <c r="A132" s="40">
        <f t="shared" si="3"/>
        <v>128</v>
      </c>
      <c r="B132" s="43"/>
      <c r="C132" s="44">
        <v>17.399999999999999</v>
      </c>
      <c r="D132" s="20"/>
      <c r="E132" s="129"/>
    </row>
    <row r="133" spans="1:5" ht="15.75" x14ac:dyDescent="0.25">
      <c r="A133" s="40">
        <f t="shared" si="3"/>
        <v>129</v>
      </c>
      <c r="B133" s="43"/>
      <c r="C133" s="44">
        <v>18.2</v>
      </c>
      <c r="D133" s="20"/>
      <c r="E133" s="129"/>
    </row>
    <row r="134" spans="1:5" ht="27" customHeight="1" x14ac:dyDescent="0.25">
      <c r="A134" s="40">
        <f t="shared" si="3"/>
        <v>130</v>
      </c>
      <c r="B134" s="39"/>
      <c r="C134" s="44">
        <v>17</v>
      </c>
      <c r="D134" s="20"/>
      <c r="E134" s="129"/>
    </row>
    <row r="135" spans="1:5" ht="15.75" x14ac:dyDescent="0.25">
      <c r="A135" s="40">
        <f t="shared" si="3"/>
        <v>131</v>
      </c>
      <c r="B135" s="43"/>
      <c r="C135" s="44">
        <v>18.8</v>
      </c>
      <c r="D135" s="20"/>
      <c r="E135" s="129"/>
    </row>
    <row r="136" spans="1:5" ht="15.75" x14ac:dyDescent="0.25">
      <c r="A136" s="40">
        <f t="shared" si="3"/>
        <v>132</v>
      </c>
      <c r="B136" s="43"/>
      <c r="C136" s="44">
        <v>15</v>
      </c>
      <c r="D136" s="20"/>
      <c r="E136" s="129"/>
    </row>
    <row r="137" spans="1:5" ht="15.75" x14ac:dyDescent="0.25">
      <c r="A137" s="40">
        <f>1+A136</f>
        <v>133</v>
      </c>
      <c r="B137" s="43"/>
      <c r="C137" s="44">
        <v>18.100000000000001</v>
      </c>
      <c r="D137" s="20"/>
      <c r="E137" s="129"/>
    </row>
    <row r="138" spans="1:5" ht="15.75" x14ac:dyDescent="0.25">
      <c r="A138" s="40">
        <f t="shared" si="3"/>
        <v>134</v>
      </c>
      <c r="B138" s="43"/>
      <c r="C138" s="44">
        <v>14.9</v>
      </c>
      <c r="D138" s="20"/>
      <c r="E138" s="129"/>
    </row>
    <row r="139" spans="1:5" ht="15.75" x14ac:dyDescent="0.25">
      <c r="A139" s="40">
        <f t="shared" si="3"/>
        <v>135</v>
      </c>
      <c r="B139" s="41"/>
      <c r="C139" s="44">
        <v>17.899999999999999</v>
      </c>
      <c r="D139" s="20"/>
      <c r="E139" s="129"/>
    </row>
    <row r="140" spans="1:5" ht="15.75" x14ac:dyDescent="0.25">
      <c r="A140" s="40">
        <f t="shared" si="3"/>
        <v>136</v>
      </c>
      <c r="B140" s="43"/>
      <c r="C140" s="44">
        <v>15.5</v>
      </c>
      <c r="D140" s="20"/>
      <c r="E140" s="129"/>
    </row>
    <row r="141" spans="1:5" ht="15.75" x14ac:dyDescent="0.25">
      <c r="A141" s="40">
        <f t="shared" si="3"/>
        <v>137</v>
      </c>
      <c r="B141" s="43"/>
      <c r="C141" s="44">
        <v>17.899999999999999</v>
      </c>
      <c r="D141" s="20"/>
      <c r="E141" s="129"/>
    </row>
    <row r="142" spans="1:5" ht="18.75" customHeight="1" x14ac:dyDescent="0.25">
      <c r="A142" s="40">
        <f t="shared" si="3"/>
        <v>138</v>
      </c>
      <c r="B142" s="39"/>
      <c r="C142" s="44">
        <v>16</v>
      </c>
      <c r="D142" s="38"/>
      <c r="E142" s="129"/>
    </row>
    <row r="143" spans="1:5" ht="15.75" x14ac:dyDescent="0.25">
      <c r="A143" s="40">
        <f t="shared" si="3"/>
        <v>139</v>
      </c>
      <c r="B143" s="39"/>
      <c r="C143" s="44">
        <v>18.3</v>
      </c>
      <c r="D143" s="20"/>
      <c r="E143" s="129"/>
    </row>
    <row r="144" spans="1:5" ht="15.75" x14ac:dyDescent="0.25">
      <c r="A144" s="40">
        <f t="shared" si="3"/>
        <v>140</v>
      </c>
      <c r="B144" s="39"/>
      <c r="C144" s="44">
        <v>15.4</v>
      </c>
      <c r="D144" s="20"/>
      <c r="E144" s="129"/>
    </row>
    <row r="145" spans="1:5" ht="15.75" x14ac:dyDescent="0.25">
      <c r="A145" s="40">
        <f t="shared" si="3"/>
        <v>141</v>
      </c>
      <c r="B145" s="43"/>
      <c r="C145" s="44">
        <v>17.100000000000001</v>
      </c>
      <c r="D145" s="20"/>
      <c r="E145" s="129"/>
    </row>
    <row r="146" spans="1:5" ht="15.75" x14ac:dyDescent="0.25">
      <c r="A146" s="40">
        <f t="shared" si="3"/>
        <v>142</v>
      </c>
      <c r="B146" s="41"/>
      <c r="C146" s="44">
        <v>14.2</v>
      </c>
      <c r="D146" s="20"/>
      <c r="E146" s="129"/>
    </row>
    <row r="147" spans="1:5" ht="15.75" x14ac:dyDescent="0.25">
      <c r="A147" s="40">
        <f t="shared" si="3"/>
        <v>143</v>
      </c>
      <c r="B147" s="43"/>
      <c r="C147" s="44">
        <v>18.2</v>
      </c>
      <c r="D147" s="20"/>
      <c r="E147" s="129"/>
    </row>
    <row r="148" spans="1:5" ht="15.75" x14ac:dyDescent="0.25">
      <c r="A148" s="40">
        <f t="shared" si="3"/>
        <v>144</v>
      </c>
      <c r="B148" s="43"/>
      <c r="C148" s="44">
        <v>15.3</v>
      </c>
      <c r="D148" s="20"/>
      <c r="E148" s="129"/>
    </row>
    <row r="149" spans="1:5" ht="15.75" x14ac:dyDescent="0.25">
      <c r="A149" s="40">
        <f t="shared" si="3"/>
        <v>145</v>
      </c>
      <c r="B149" s="43"/>
      <c r="C149" s="44">
        <v>18.5</v>
      </c>
      <c r="D149" s="20"/>
      <c r="E149" s="129"/>
    </row>
    <row r="150" spans="1:5" ht="15.75" x14ac:dyDescent="0.25">
      <c r="A150" s="40">
        <f t="shared" si="3"/>
        <v>146</v>
      </c>
      <c r="B150" s="43"/>
      <c r="C150" s="44">
        <v>16.399999999999999</v>
      </c>
      <c r="D150" s="20"/>
      <c r="E150" s="129"/>
    </row>
    <row r="151" spans="1:5" ht="15.75" x14ac:dyDescent="0.25">
      <c r="A151" s="40">
        <f t="shared" si="3"/>
        <v>147</v>
      </c>
      <c r="B151" s="43"/>
      <c r="C151" s="44">
        <v>18</v>
      </c>
      <c r="D151" s="20"/>
      <c r="E151" s="129"/>
    </row>
    <row r="152" spans="1:5" ht="15.75" x14ac:dyDescent="0.25">
      <c r="A152" s="40">
        <f t="shared" si="3"/>
        <v>148</v>
      </c>
      <c r="B152" s="43"/>
      <c r="C152" s="44">
        <v>16</v>
      </c>
      <c r="D152" s="20"/>
      <c r="E152" s="129"/>
    </row>
    <row r="153" spans="1:5" ht="15.75" x14ac:dyDescent="0.25">
      <c r="A153" s="40">
        <f t="shared" si="3"/>
        <v>149</v>
      </c>
      <c r="B153" s="43"/>
      <c r="C153" s="44">
        <v>16.5</v>
      </c>
      <c r="D153" s="20"/>
      <c r="E153" s="129"/>
    </row>
    <row r="154" spans="1:5" ht="15.75" x14ac:dyDescent="0.25">
      <c r="A154" s="40">
        <f t="shared" si="3"/>
        <v>150</v>
      </c>
      <c r="B154" s="41"/>
      <c r="C154" s="44">
        <v>16</v>
      </c>
      <c r="D154" s="20"/>
      <c r="E154" s="129"/>
    </row>
    <row r="155" spans="1:5" ht="15.75" x14ac:dyDescent="0.25">
      <c r="A155" s="40">
        <f t="shared" si="3"/>
        <v>151</v>
      </c>
      <c r="B155" s="43"/>
      <c r="C155" s="44">
        <v>13.3</v>
      </c>
      <c r="D155" s="20"/>
      <c r="E155" s="129"/>
    </row>
    <row r="156" spans="1:5" ht="15.75" x14ac:dyDescent="0.25">
      <c r="A156" s="40">
        <f t="shared" si="3"/>
        <v>152</v>
      </c>
      <c r="B156" s="43"/>
      <c r="C156" s="44">
        <v>16</v>
      </c>
      <c r="D156" s="20"/>
      <c r="E156" s="129"/>
    </row>
    <row r="157" spans="1:5" ht="15.75" x14ac:dyDescent="0.25">
      <c r="A157" s="40">
        <f t="shared" si="3"/>
        <v>153</v>
      </c>
      <c r="B157" s="43"/>
      <c r="C157" s="44">
        <v>13.3</v>
      </c>
      <c r="D157" s="20"/>
      <c r="E157" s="129"/>
    </row>
    <row r="158" spans="1:5" ht="15.75" x14ac:dyDescent="0.25">
      <c r="A158" s="40">
        <f t="shared" si="3"/>
        <v>154</v>
      </c>
      <c r="B158" s="43"/>
      <c r="C158" s="44">
        <v>16.100000000000001</v>
      </c>
      <c r="D158" s="20"/>
      <c r="E158" s="129"/>
    </row>
    <row r="159" spans="1:5" ht="15.75" x14ac:dyDescent="0.25">
      <c r="A159" s="40">
        <f t="shared" si="3"/>
        <v>155</v>
      </c>
      <c r="B159" s="43"/>
      <c r="C159" s="44">
        <v>15.4</v>
      </c>
      <c r="D159" s="20"/>
      <c r="E159" s="129"/>
    </row>
    <row r="160" spans="1:5" ht="15.75" x14ac:dyDescent="0.25">
      <c r="A160" s="40">
        <f t="shared" si="3"/>
        <v>156</v>
      </c>
      <c r="B160" s="43"/>
      <c r="C160" s="44">
        <v>17.399999999999999</v>
      </c>
      <c r="D160" s="20"/>
      <c r="E160" s="129"/>
    </row>
    <row r="161" spans="1:5" ht="15.75" x14ac:dyDescent="0.25">
      <c r="A161" s="40">
        <f t="shared" si="3"/>
        <v>157</v>
      </c>
      <c r="B161" s="43"/>
      <c r="C161" s="44">
        <v>16</v>
      </c>
      <c r="D161" s="20"/>
      <c r="E161" s="129"/>
    </row>
    <row r="162" spans="1:5" ht="15.75" x14ac:dyDescent="0.25">
      <c r="A162" s="40">
        <f t="shared" si="3"/>
        <v>158</v>
      </c>
      <c r="B162" s="43"/>
      <c r="C162" s="44">
        <v>18.100000000000001</v>
      </c>
      <c r="D162" s="20"/>
      <c r="E162" s="129"/>
    </row>
    <row r="163" spans="1:5" ht="15.75" x14ac:dyDescent="0.25">
      <c r="A163" s="40">
        <f t="shared" si="3"/>
        <v>159</v>
      </c>
      <c r="B163" s="43"/>
      <c r="C163" s="44">
        <v>19.600000000000001</v>
      </c>
      <c r="D163" s="20"/>
      <c r="E163" s="129"/>
    </row>
    <row r="164" spans="1:5" ht="15.75" x14ac:dyDescent="0.25">
      <c r="A164" s="40">
        <f t="shared" si="3"/>
        <v>160</v>
      </c>
      <c r="B164" s="43"/>
      <c r="C164" s="44">
        <v>16.5</v>
      </c>
      <c r="D164" s="20"/>
      <c r="E164" s="129"/>
    </row>
    <row r="165" spans="1:5" ht="15.75" x14ac:dyDescent="0.25">
      <c r="A165" s="40">
        <f t="shared" ref="A165:A172" si="4">1+A164</f>
        <v>161</v>
      </c>
      <c r="B165" s="43"/>
      <c r="C165" s="44">
        <v>17.600000000000001</v>
      </c>
      <c r="D165" s="20"/>
      <c r="E165" s="129"/>
    </row>
    <row r="166" spans="1:5" ht="15.75" x14ac:dyDescent="0.25">
      <c r="A166" s="40">
        <f t="shared" si="4"/>
        <v>162</v>
      </c>
      <c r="B166" s="43"/>
      <c r="C166" s="44">
        <v>20</v>
      </c>
      <c r="D166" s="20"/>
      <c r="E166" s="129"/>
    </row>
    <row r="167" spans="1:5" ht="15.75" x14ac:dyDescent="0.25">
      <c r="A167" s="40">
        <f t="shared" si="4"/>
        <v>163</v>
      </c>
      <c r="B167" s="43"/>
      <c r="C167" s="44">
        <v>19.3</v>
      </c>
      <c r="D167" s="20"/>
      <c r="E167" s="129"/>
    </row>
    <row r="168" spans="1:5" ht="15.75" x14ac:dyDescent="0.25">
      <c r="A168" s="40">
        <f t="shared" si="4"/>
        <v>164</v>
      </c>
      <c r="B168" s="43"/>
      <c r="C168" s="44">
        <v>15.7</v>
      </c>
      <c r="D168" s="20"/>
      <c r="E168" s="129"/>
    </row>
    <row r="169" spans="1:5" ht="15.75" x14ac:dyDescent="0.25">
      <c r="A169" s="40">
        <f t="shared" si="4"/>
        <v>165</v>
      </c>
      <c r="B169" s="39"/>
      <c r="C169" s="44">
        <v>18.600000000000001</v>
      </c>
      <c r="D169" s="20"/>
      <c r="E169" s="129"/>
    </row>
    <row r="170" spans="1:5" ht="15.75" x14ac:dyDescent="0.25">
      <c r="A170" s="40">
        <f t="shared" si="4"/>
        <v>166</v>
      </c>
      <c r="B170" s="43"/>
      <c r="C170" s="44">
        <v>16.100000000000001</v>
      </c>
      <c r="D170" s="20"/>
      <c r="E170" s="129"/>
    </row>
    <row r="171" spans="1:5" ht="15.75" x14ac:dyDescent="0.25">
      <c r="A171" s="40">
        <f t="shared" si="4"/>
        <v>167</v>
      </c>
      <c r="B171" s="43"/>
      <c r="C171" s="44">
        <v>17.2</v>
      </c>
      <c r="D171" s="20"/>
      <c r="E171" s="129"/>
    </row>
    <row r="172" spans="1:5" ht="28.5" customHeight="1" x14ac:dyDescent="0.25">
      <c r="A172" s="40">
        <f t="shared" si="4"/>
        <v>168</v>
      </c>
      <c r="B172" s="39"/>
      <c r="C172" s="44">
        <v>15.6</v>
      </c>
      <c r="D172" s="20"/>
      <c r="E172" s="129"/>
    </row>
    <row r="173" spans="1:5" ht="15.75" x14ac:dyDescent="0.25">
      <c r="A173" s="40">
        <f t="shared" ref="A173:A179" si="5">1+A172</f>
        <v>169</v>
      </c>
      <c r="B173" s="43"/>
      <c r="C173" s="44">
        <v>17.100000000000001</v>
      </c>
      <c r="D173" s="20"/>
      <c r="E173" s="129"/>
    </row>
    <row r="174" spans="1:5" ht="15.75" x14ac:dyDescent="0.25">
      <c r="A174" s="40">
        <f t="shared" si="5"/>
        <v>170</v>
      </c>
      <c r="B174" s="43"/>
      <c r="C174" s="44">
        <v>16.100000000000001</v>
      </c>
      <c r="D174" s="20"/>
      <c r="E174" s="129"/>
    </row>
    <row r="175" spans="1:5" ht="15.75" x14ac:dyDescent="0.25">
      <c r="A175" s="40">
        <f t="shared" si="5"/>
        <v>171</v>
      </c>
      <c r="B175" s="43"/>
      <c r="C175" s="44">
        <v>17.100000000000001</v>
      </c>
      <c r="D175" s="20"/>
      <c r="E175" s="129"/>
    </row>
    <row r="176" spans="1:5" ht="15.75" x14ac:dyDescent="0.25">
      <c r="A176" s="40">
        <f t="shared" si="5"/>
        <v>172</v>
      </c>
      <c r="B176" s="43"/>
      <c r="C176" s="44">
        <v>15.9</v>
      </c>
      <c r="D176" s="20"/>
      <c r="E176" s="129"/>
    </row>
    <row r="177" spans="1:5" ht="15.75" x14ac:dyDescent="0.25">
      <c r="A177" s="40">
        <f t="shared" si="5"/>
        <v>173</v>
      </c>
      <c r="B177" s="43"/>
      <c r="C177" s="44">
        <v>17.100000000000001</v>
      </c>
      <c r="D177" s="20"/>
      <c r="E177" s="129"/>
    </row>
    <row r="178" spans="1:5" ht="15.75" x14ac:dyDescent="0.25">
      <c r="A178" s="40">
        <f t="shared" si="5"/>
        <v>174</v>
      </c>
      <c r="B178" s="43"/>
      <c r="C178" s="44">
        <v>15.8</v>
      </c>
      <c r="D178" s="20"/>
      <c r="E178" s="129"/>
    </row>
    <row r="179" spans="1:5" ht="15.75" x14ac:dyDescent="0.25">
      <c r="A179" s="40">
        <f t="shared" si="5"/>
        <v>175</v>
      </c>
      <c r="B179" s="43"/>
      <c r="C179" s="44">
        <v>17.5</v>
      </c>
      <c r="D179" s="20"/>
      <c r="E179" s="129"/>
    </row>
    <row r="180" spans="1:5" ht="15.75" x14ac:dyDescent="0.25">
      <c r="A180" s="40">
        <f t="shared" ref="A180:A187" si="6">1+A179</f>
        <v>176</v>
      </c>
      <c r="B180" s="43"/>
      <c r="C180" s="44">
        <v>15.8</v>
      </c>
      <c r="D180" s="20"/>
      <c r="E180" s="129"/>
    </row>
    <row r="181" spans="1:5" ht="15.75" x14ac:dyDescent="0.25">
      <c r="A181" s="40">
        <f t="shared" si="6"/>
        <v>177</v>
      </c>
      <c r="B181" s="43"/>
      <c r="C181" s="44">
        <v>16.3</v>
      </c>
      <c r="D181" s="20"/>
      <c r="E181" s="129"/>
    </row>
    <row r="182" spans="1:5" ht="15.75" x14ac:dyDescent="0.25">
      <c r="A182" s="40">
        <f t="shared" si="6"/>
        <v>178</v>
      </c>
      <c r="B182" s="43"/>
      <c r="C182" s="44">
        <v>16</v>
      </c>
      <c r="D182" s="20"/>
      <c r="E182" s="129"/>
    </row>
    <row r="183" spans="1:5" ht="15.75" x14ac:dyDescent="0.25">
      <c r="A183" s="40">
        <f t="shared" si="6"/>
        <v>179</v>
      </c>
      <c r="B183" s="43"/>
      <c r="C183" s="44">
        <v>15.3</v>
      </c>
      <c r="D183" s="20"/>
      <c r="E183" s="129"/>
    </row>
    <row r="184" spans="1:5" ht="15.75" x14ac:dyDescent="0.25">
      <c r="A184" s="40">
        <f t="shared" si="6"/>
        <v>180</v>
      </c>
      <c r="B184" s="43"/>
      <c r="C184" s="44">
        <v>15.3</v>
      </c>
      <c r="D184" s="20"/>
      <c r="E184" s="129"/>
    </row>
    <row r="185" spans="1:5" ht="15.75" x14ac:dyDescent="0.25">
      <c r="A185" s="40">
        <f t="shared" si="6"/>
        <v>181</v>
      </c>
      <c r="B185" s="43"/>
      <c r="C185" s="44">
        <v>16.5</v>
      </c>
      <c r="D185" s="20"/>
      <c r="E185" s="129"/>
    </row>
    <row r="186" spans="1:5" ht="15.75" x14ac:dyDescent="0.25">
      <c r="A186" s="40">
        <f t="shared" si="6"/>
        <v>182</v>
      </c>
      <c r="B186" s="43"/>
      <c r="C186" s="44">
        <v>15</v>
      </c>
      <c r="D186" s="20"/>
      <c r="E186" s="129"/>
    </row>
    <row r="187" spans="1:5" ht="15.75" x14ac:dyDescent="0.25">
      <c r="A187" s="40">
        <f t="shared" si="6"/>
        <v>183</v>
      </c>
      <c r="B187" s="43"/>
      <c r="C187" s="44">
        <v>17.100000000000001</v>
      </c>
      <c r="D187" s="20"/>
      <c r="E187" s="129"/>
    </row>
    <row r="188" spans="1:5" ht="15.75" x14ac:dyDescent="0.25">
      <c r="A188" s="40">
        <f>1+A187</f>
        <v>184</v>
      </c>
      <c r="B188" s="43"/>
      <c r="C188" s="44">
        <v>15.8</v>
      </c>
      <c r="D188" s="20"/>
      <c r="E188" s="129"/>
    </row>
    <row r="189" spans="1:5" ht="15.75" x14ac:dyDescent="0.25">
      <c r="A189" s="40">
        <f t="shared" ref="A189:A196" si="7">1+A188</f>
        <v>185</v>
      </c>
      <c r="B189" s="43"/>
      <c r="C189" s="44">
        <v>16.5</v>
      </c>
      <c r="D189" s="20"/>
      <c r="E189" s="129"/>
    </row>
    <row r="190" spans="1:5" ht="15.75" x14ac:dyDescent="0.25">
      <c r="A190" s="40">
        <f t="shared" si="7"/>
        <v>186</v>
      </c>
      <c r="B190" s="43"/>
      <c r="C190" s="44">
        <v>15.8</v>
      </c>
      <c r="D190" s="20"/>
      <c r="E190" s="129"/>
    </row>
    <row r="191" spans="1:5" ht="15.75" x14ac:dyDescent="0.25">
      <c r="A191" s="40">
        <f t="shared" si="7"/>
        <v>187</v>
      </c>
      <c r="B191" s="43"/>
      <c r="C191" s="44">
        <v>16</v>
      </c>
      <c r="D191" s="20"/>
      <c r="E191" s="129"/>
    </row>
    <row r="192" spans="1:5" ht="15.75" x14ac:dyDescent="0.25">
      <c r="A192" s="40">
        <f t="shared" si="7"/>
        <v>188</v>
      </c>
      <c r="B192" s="43"/>
      <c r="C192" s="44">
        <v>16.600000000000001</v>
      </c>
      <c r="D192" s="20"/>
      <c r="E192" s="129"/>
    </row>
    <row r="193" spans="1:7" ht="15.75" x14ac:dyDescent="0.25">
      <c r="A193" s="40">
        <f t="shared" si="7"/>
        <v>189</v>
      </c>
      <c r="B193" s="39"/>
      <c r="C193" s="44">
        <v>16.100000000000001</v>
      </c>
      <c r="D193" s="20"/>
      <c r="E193" s="129"/>
    </row>
    <row r="194" spans="1:7" ht="15.75" x14ac:dyDescent="0.25">
      <c r="A194" s="40">
        <f t="shared" si="7"/>
        <v>190</v>
      </c>
      <c r="B194" s="43"/>
      <c r="C194" s="44">
        <v>16.7</v>
      </c>
      <c r="D194" s="20"/>
      <c r="E194" s="129"/>
    </row>
    <row r="195" spans="1:7" ht="15.75" x14ac:dyDescent="0.25">
      <c r="A195" s="40">
        <f t="shared" si="7"/>
        <v>191</v>
      </c>
      <c r="B195" s="43"/>
      <c r="C195" s="44">
        <v>18.2</v>
      </c>
      <c r="D195" s="20"/>
      <c r="E195" s="129"/>
    </row>
    <row r="196" spans="1:7" ht="15.75" x14ac:dyDescent="0.25">
      <c r="A196" s="40">
        <f t="shared" si="7"/>
        <v>192</v>
      </c>
      <c r="B196" s="43"/>
      <c r="C196" s="44">
        <v>15.9</v>
      </c>
      <c r="D196" s="20"/>
      <c r="E196" s="129"/>
    </row>
    <row r="197" spans="1:7" ht="15.75" x14ac:dyDescent="0.25">
      <c r="A197" s="40">
        <f>1+A196</f>
        <v>193</v>
      </c>
      <c r="B197" s="43"/>
      <c r="C197" s="44">
        <v>18.600000000000001</v>
      </c>
      <c r="D197" s="20"/>
      <c r="E197" s="129"/>
    </row>
    <row r="198" spans="1:7" ht="15.75" x14ac:dyDescent="0.25">
      <c r="A198" s="40">
        <f t="shared" ref="A198:A203" si="8">1+A197</f>
        <v>194</v>
      </c>
      <c r="B198" s="43"/>
      <c r="C198" s="44">
        <v>15.8</v>
      </c>
      <c r="D198" s="20"/>
      <c r="E198" s="129"/>
    </row>
    <row r="199" spans="1:7" ht="15.75" x14ac:dyDescent="0.25">
      <c r="A199" s="40">
        <f t="shared" si="8"/>
        <v>195</v>
      </c>
      <c r="B199" s="43"/>
      <c r="C199" s="44">
        <v>17.399999999999999</v>
      </c>
      <c r="D199" s="20"/>
      <c r="E199" s="129"/>
    </row>
    <row r="200" spans="1:7" ht="15.75" x14ac:dyDescent="0.25">
      <c r="A200" s="40">
        <f t="shared" si="8"/>
        <v>196</v>
      </c>
      <c r="B200" s="43"/>
      <c r="C200" s="44">
        <v>15.7</v>
      </c>
      <c r="D200" s="20"/>
      <c r="E200" s="129"/>
    </row>
    <row r="201" spans="1:7" ht="15.75" x14ac:dyDescent="0.25">
      <c r="A201" s="40">
        <f t="shared" si="8"/>
        <v>197</v>
      </c>
      <c r="B201" s="41"/>
      <c r="C201" s="44">
        <v>16.899999999999999</v>
      </c>
      <c r="D201" s="20"/>
      <c r="E201" s="129"/>
    </row>
    <row r="202" spans="1:7" ht="15.75" x14ac:dyDescent="0.25">
      <c r="A202" s="40">
        <f t="shared" si="8"/>
        <v>198</v>
      </c>
      <c r="B202" s="43"/>
      <c r="C202" s="44">
        <v>16.100000000000001</v>
      </c>
      <c r="D202" s="20"/>
      <c r="E202" s="129"/>
    </row>
    <row r="203" spans="1:7" ht="15.75" x14ac:dyDescent="0.25">
      <c r="A203" s="40">
        <f t="shared" si="8"/>
        <v>199</v>
      </c>
      <c r="B203" s="43"/>
      <c r="C203" s="44">
        <v>16.2</v>
      </c>
      <c r="D203" s="20"/>
      <c r="E203" s="129"/>
    </row>
    <row r="204" spans="1:7" ht="15.75" x14ac:dyDescent="0.25">
      <c r="A204" s="40">
        <f>1+A203</f>
        <v>200</v>
      </c>
      <c r="B204" s="43"/>
      <c r="C204" s="44">
        <v>19</v>
      </c>
      <c r="D204" s="20"/>
      <c r="E204" s="129"/>
    </row>
    <row r="205" spans="1:7" ht="18.75" x14ac:dyDescent="0.3">
      <c r="A205" s="20"/>
      <c r="B205" s="127" t="s">
        <v>0</v>
      </c>
      <c r="C205" s="128">
        <f>SUM(C5:C204)</f>
        <v>3476.3000000000011</v>
      </c>
      <c r="D205" s="20"/>
      <c r="E205" s="97">
        <v>0</v>
      </c>
      <c r="G205" s="124" t="s">
        <v>1079</v>
      </c>
    </row>
    <row r="208" spans="1:7" ht="63" x14ac:dyDescent="0.25">
      <c r="A208" s="2" t="s">
        <v>44</v>
      </c>
      <c r="B208" s="45" t="s">
        <v>45</v>
      </c>
      <c r="C208" s="1" t="s">
        <v>46</v>
      </c>
      <c r="D208" s="1" t="s">
        <v>47</v>
      </c>
      <c r="E208" s="1" t="s">
        <v>1068</v>
      </c>
    </row>
    <row r="209" spans="1:6" ht="18.75" x14ac:dyDescent="0.3">
      <c r="A209" s="46">
        <v>1902719</v>
      </c>
      <c r="B209" s="47"/>
      <c r="C209" s="75">
        <v>374.30500000000001</v>
      </c>
      <c r="D209" s="75">
        <v>374.30500000000001</v>
      </c>
      <c r="E209" s="59">
        <f>D209-C209</f>
        <v>0</v>
      </c>
      <c r="F209" s="114">
        <v>56.433</v>
      </c>
    </row>
    <row r="210" spans="1:6" ht="15.75" x14ac:dyDescent="0.25">
      <c r="A210" s="48"/>
      <c r="B210" s="49"/>
      <c r="C210" s="50"/>
      <c r="D210" s="50"/>
      <c r="E210" s="50"/>
    </row>
    <row r="211" spans="1:6" ht="20.25" customHeight="1" x14ac:dyDescent="0.3">
      <c r="A211" s="195" t="s">
        <v>50</v>
      </c>
      <c r="B211" s="195"/>
      <c r="C211" s="195"/>
      <c r="D211" s="195"/>
      <c r="E211" s="51">
        <f>C205</f>
        <v>3476.3000000000011</v>
      </c>
    </row>
    <row r="212" spans="1:6" ht="20.25" customHeight="1" x14ac:dyDescent="0.3">
      <c r="A212" s="195" t="s">
        <v>588</v>
      </c>
      <c r="B212" s="195"/>
      <c r="C212" s="195"/>
      <c r="D212" s="195"/>
      <c r="E212" s="51">
        <f>2983.1+137.6</f>
        <v>3120.7</v>
      </c>
    </row>
    <row r="213" spans="1:6" ht="28.5" customHeight="1" x14ac:dyDescent="0.3">
      <c r="A213" s="198" t="s">
        <v>48</v>
      </c>
      <c r="B213" s="198"/>
      <c r="C213" s="198"/>
      <c r="D213" s="198"/>
      <c r="E213" s="52">
        <f>E209/(E211+E212)</f>
        <v>0</v>
      </c>
    </row>
    <row r="214" spans="1:6" ht="28.5" customHeight="1" x14ac:dyDescent="0.3">
      <c r="A214" s="55" t="s">
        <v>569</v>
      </c>
      <c r="B214" s="55"/>
      <c r="C214" s="55"/>
      <c r="D214" s="55"/>
      <c r="E214" s="58">
        <v>2367.38</v>
      </c>
    </row>
    <row r="215" spans="1:6" ht="28.5" customHeight="1" x14ac:dyDescent="0.3">
      <c r="A215" s="199" t="s">
        <v>49</v>
      </c>
      <c r="B215" s="199"/>
      <c r="C215" s="199"/>
      <c r="D215" s="199"/>
      <c r="E215" s="53">
        <f>E213*E214</f>
        <v>0</v>
      </c>
    </row>
  </sheetData>
  <autoFilter ref="A4:E204"/>
  <mergeCells count="6">
    <mergeCell ref="B1:E1"/>
    <mergeCell ref="A211:D211"/>
    <mergeCell ref="A213:D213"/>
    <mergeCell ref="A215:D215"/>
    <mergeCell ref="A212:D212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22"/>
      <c r="B1" s="202"/>
      <c r="C1" s="202"/>
      <c r="D1" s="202"/>
      <c r="E1" s="202"/>
      <c r="F1" s="202"/>
      <c r="G1" s="23"/>
      <c r="H1" s="24"/>
      <c r="I1" s="24"/>
    </row>
    <row r="2" spans="1:9" ht="18.75" x14ac:dyDescent="0.3">
      <c r="A2" s="22"/>
      <c r="B2" s="203" t="s">
        <v>1083</v>
      </c>
      <c r="C2" s="203"/>
      <c r="D2" s="203"/>
      <c r="E2" s="203"/>
      <c r="F2" s="203"/>
      <c r="G2" s="203"/>
      <c r="H2" s="203"/>
      <c r="I2" s="203"/>
    </row>
    <row r="3" spans="1:9" ht="18.75" x14ac:dyDescent="0.3">
      <c r="A3" s="22"/>
      <c r="B3" s="22"/>
      <c r="C3" s="22"/>
      <c r="D3" s="22"/>
      <c r="E3" s="22"/>
      <c r="F3" s="22"/>
      <c r="G3" s="22"/>
      <c r="H3" s="22"/>
      <c r="I3" s="22"/>
    </row>
    <row r="4" spans="1:9" x14ac:dyDescent="0.25">
      <c r="A4" s="204" t="s">
        <v>27</v>
      </c>
      <c r="B4" s="204"/>
      <c r="C4" s="204"/>
      <c r="D4" s="204"/>
      <c r="E4" s="26" t="s">
        <v>28</v>
      </c>
      <c r="F4" s="26" t="s">
        <v>29</v>
      </c>
      <c r="G4" s="26" t="s">
        <v>30</v>
      </c>
      <c r="H4" s="35" t="s">
        <v>31</v>
      </c>
      <c r="I4" s="27" t="s">
        <v>32</v>
      </c>
    </row>
    <row r="5" spans="1:9" ht="15.75" x14ac:dyDescent="0.25">
      <c r="A5" s="205" t="s">
        <v>26</v>
      </c>
      <c r="B5" s="205"/>
      <c r="C5" s="205"/>
      <c r="D5" s="205"/>
      <c r="E5" s="101">
        <v>30879.3</v>
      </c>
      <c r="F5" s="29">
        <v>866.1</v>
      </c>
      <c r="G5" s="29">
        <f>66.92</f>
        <v>66.92</v>
      </c>
      <c r="H5" s="31">
        <f>F5*G5</f>
        <v>57959.412000000004</v>
      </c>
      <c r="I5" s="33">
        <f>H5/E5</f>
        <v>1.8769665115465701</v>
      </c>
    </row>
    <row r="6" spans="1:9" ht="20.25" x14ac:dyDescent="0.3">
      <c r="A6" s="201" t="s">
        <v>33</v>
      </c>
      <c r="B6" s="201"/>
      <c r="C6" s="201"/>
      <c r="D6" s="201"/>
      <c r="E6" s="30"/>
      <c r="F6" s="28"/>
      <c r="G6" s="28"/>
      <c r="H6" s="32">
        <f>SUM(H5:H5)</f>
        <v>57959.412000000004</v>
      </c>
      <c r="I6" s="34">
        <f>SUM(I5:I5)</f>
        <v>1.8769665115465701</v>
      </c>
    </row>
    <row r="7" spans="1:9" ht="18.75" x14ac:dyDescent="0.3">
      <c r="A7" s="22"/>
      <c r="B7" s="22"/>
      <c r="C7" s="22"/>
      <c r="D7" s="22"/>
      <c r="E7" s="22"/>
      <c r="F7" s="22"/>
      <c r="G7" s="22"/>
      <c r="H7" s="22"/>
      <c r="I7" s="22"/>
    </row>
    <row r="8" spans="1:9" ht="18.75" x14ac:dyDescent="0.3">
      <c r="A8" s="22"/>
      <c r="B8" s="23"/>
      <c r="C8" s="22"/>
      <c r="D8" s="25"/>
      <c r="E8" s="22"/>
      <c r="F8" s="22"/>
      <c r="G8" s="22"/>
      <c r="H8" s="22"/>
      <c r="I8" s="22"/>
    </row>
    <row r="9" spans="1:9" x14ac:dyDescent="0.25">
      <c r="A9" s="124"/>
      <c r="B9" s="107"/>
      <c r="C9" s="107"/>
    </row>
    <row r="10" spans="1:9" x14ac:dyDescent="0.25">
      <c r="A10" s="107"/>
      <c r="B10" s="107"/>
      <c r="C10" s="107"/>
    </row>
  </sheetData>
  <mergeCells count="5">
    <mergeCell ref="A6:D6"/>
    <mergeCell ref="B1:F1"/>
    <mergeCell ref="B2:I2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44"/>
  <sheetViews>
    <sheetView workbookViewId="0">
      <selection activeCell="D42" sqref="D42"/>
    </sheetView>
  </sheetViews>
  <sheetFormatPr defaultRowHeight="15" x14ac:dyDescent="0.25"/>
  <cols>
    <col min="1" max="1" width="11.5703125" customWidth="1"/>
    <col min="2" max="2" width="15" customWidth="1"/>
    <col min="3" max="3" width="12.42578125" customWidth="1"/>
    <col min="4" max="4" width="15" bestFit="1" customWidth="1"/>
  </cols>
  <sheetData>
    <row r="1" spans="1:4" x14ac:dyDescent="0.25">
      <c r="B1" s="21" t="s">
        <v>1084</v>
      </c>
    </row>
    <row r="2" spans="1:4" x14ac:dyDescent="0.25">
      <c r="B2" s="21" t="s">
        <v>598</v>
      </c>
    </row>
    <row r="3" spans="1:4" x14ac:dyDescent="0.25">
      <c r="B3" s="21"/>
    </row>
    <row r="4" spans="1:4" ht="30" x14ac:dyDescent="0.25">
      <c r="A4" s="20"/>
      <c r="B4" s="36" t="s">
        <v>599</v>
      </c>
      <c r="C4" s="36" t="s">
        <v>600</v>
      </c>
      <c r="D4" s="36" t="s">
        <v>562</v>
      </c>
    </row>
    <row r="5" spans="1:4" x14ac:dyDescent="0.25">
      <c r="A5" s="90" t="s">
        <v>601</v>
      </c>
      <c r="B5" s="91">
        <v>8</v>
      </c>
      <c r="C5" s="91">
        <v>8000</v>
      </c>
      <c r="D5" s="91">
        <f>B5*C5</f>
        <v>64000</v>
      </c>
    </row>
    <row r="6" spans="1:4" x14ac:dyDescent="0.25">
      <c r="A6" s="92"/>
      <c r="B6" s="93"/>
      <c r="C6" s="93"/>
      <c r="D6" s="93"/>
    </row>
    <row r="7" spans="1:4" x14ac:dyDescent="0.25">
      <c r="A7" s="94" t="s">
        <v>1087</v>
      </c>
      <c r="B7" s="95"/>
      <c r="C7" s="95"/>
      <c r="D7" s="95">
        <v>1150</v>
      </c>
    </row>
    <row r="8" spans="1:4" x14ac:dyDescent="0.25">
      <c r="A8" s="90" t="s">
        <v>603</v>
      </c>
      <c r="B8" s="90" t="s">
        <v>604</v>
      </c>
      <c r="C8" s="90" t="s">
        <v>605</v>
      </c>
      <c r="D8" s="90" t="s">
        <v>606</v>
      </c>
    </row>
    <row r="9" spans="1:4" x14ac:dyDescent="0.25">
      <c r="A9" s="132">
        <v>107</v>
      </c>
      <c r="B9" s="142">
        <v>10</v>
      </c>
      <c r="C9" s="142">
        <v>50</v>
      </c>
      <c r="D9" s="142">
        <f>B9*C9</f>
        <v>500</v>
      </c>
    </row>
    <row r="10" spans="1:4" x14ac:dyDescent="0.25">
      <c r="A10" s="132">
        <v>316</v>
      </c>
      <c r="B10" s="142">
        <v>5</v>
      </c>
      <c r="C10" s="142">
        <v>50</v>
      </c>
      <c r="D10" s="142">
        <f>B10*C10</f>
        <v>250</v>
      </c>
    </row>
    <row r="11" spans="1:4" x14ac:dyDescent="0.25">
      <c r="A11" s="90">
        <v>396</v>
      </c>
      <c r="B11" s="91">
        <v>8</v>
      </c>
      <c r="C11" s="91">
        <v>50</v>
      </c>
      <c r="D11" s="142">
        <f>B11*C11</f>
        <v>400</v>
      </c>
    </row>
    <row r="12" spans="1:4" x14ac:dyDescent="0.25">
      <c r="A12" s="94" t="s">
        <v>562</v>
      </c>
      <c r="B12" s="95"/>
      <c r="C12" s="95"/>
      <c r="D12" s="95">
        <f>SUM(D9:D11)</f>
        <v>1150</v>
      </c>
    </row>
    <row r="13" spans="1:4" x14ac:dyDescent="0.25">
      <c r="A13" s="21"/>
      <c r="B13" s="21"/>
      <c r="D13" s="96"/>
    </row>
    <row r="14" spans="1:4" x14ac:dyDescent="0.25">
      <c r="A14" s="21" t="s">
        <v>602</v>
      </c>
      <c r="B14" s="21"/>
      <c r="D14" s="96"/>
    </row>
    <row r="16" spans="1:4" x14ac:dyDescent="0.25">
      <c r="A16" s="90" t="s">
        <v>603</v>
      </c>
      <c r="B16" s="90" t="s">
        <v>604</v>
      </c>
      <c r="C16" s="90" t="s">
        <v>605</v>
      </c>
      <c r="D16" s="90" t="s">
        <v>606</v>
      </c>
    </row>
    <row r="17" spans="1:4" x14ac:dyDescent="0.25">
      <c r="A17" s="132"/>
      <c r="B17" s="132"/>
      <c r="C17" s="132"/>
      <c r="D17" s="132"/>
    </row>
    <row r="18" spans="1:4" x14ac:dyDescent="0.25">
      <c r="A18" s="132">
        <v>50</v>
      </c>
      <c r="B18" s="132">
        <v>8</v>
      </c>
      <c r="C18" s="132">
        <v>80</v>
      </c>
      <c r="D18" s="132">
        <f t="shared" ref="D18:D41" si="0">B18*C18</f>
        <v>640</v>
      </c>
    </row>
    <row r="19" spans="1:4" x14ac:dyDescent="0.25">
      <c r="A19" s="132">
        <v>83</v>
      </c>
      <c r="B19" s="132">
        <v>10</v>
      </c>
      <c r="C19" s="132">
        <v>80</v>
      </c>
      <c r="D19" s="132">
        <f t="shared" si="0"/>
        <v>800</v>
      </c>
    </row>
    <row r="20" spans="1:4" x14ac:dyDescent="0.25">
      <c r="A20" s="132">
        <v>115</v>
      </c>
      <c r="B20" s="132">
        <v>10</v>
      </c>
      <c r="C20" s="132">
        <v>80</v>
      </c>
      <c r="D20" s="132">
        <f t="shared" si="0"/>
        <v>800</v>
      </c>
    </row>
    <row r="21" spans="1:4" x14ac:dyDescent="0.25">
      <c r="A21" s="132">
        <v>121</v>
      </c>
      <c r="B21" s="132">
        <v>68</v>
      </c>
      <c r="C21" s="132">
        <v>80</v>
      </c>
      <c r="D21" s="132">
        <f t="shared" si="0"/>
        <v>5440</v>
      </c>
    </row>
    <row r="22" spans="1:4" x14ac:dyDescent="0.25">
      <c r="A22" s="132">
        <v>127</v>
      </c>
      <c r="B22" s="132">
        <v>20</v>
      </c>
      <c r="C22" s="132">
        <v>80</v>
      </c>
      <c r="D22" s="132">
        <f t="shared" si="0"/>
        <v>1600</v>
      </c>
    </row>
    <row r="23" spans="1:4" x14ac:dyDescent="0.25">
      <c r="A23" s="132">
        <v>184</v>
      </c>
      <c r="B23" s="132">
        <v>10</v>
      </c>
      <c r="C23" s="132">
        <v>80</v>
      </c>
      <c r="D23" s="132">
        <f t="shared" si="0"/>
        <v>800</v>
      </c>
    </row>
    <row r="24" spans="1:4" x14ac:dyDescent="0.25">
      <c r="A24" s="20">
        <v>213</v>
      </c>
      <c r="B24" s="20">
        <v>17</v>
      </c>
      <c r="C24" s="20">
        <v>80</v>
      </c>
      <c r="D24" s="20">
        <f t="shared" si="0"/>
        <v>1360</v>
      </c>
    </row>
    <row r="25" spans="1:4" x14ac:dyDescent="0.25">
      <c r="A25" s="20">
        <v>217</v>
      </c>
      <c r="B25" s="20">
        <v>20</v>
      </c>
      <c r="C25" s="20">
        <v>80</v>
      </c>
      <c r="D25" s="20">
        <f t="shared" si="0"/>
        <v>1600</v>
      </c>
    </row>
    <row r="26" spans="1:4" x14ac:dyDescent="0.25">
      <c r="A26" s="20">
        <v>219</v>
      </c>
      <c r="B26" s="20">
        <v>20</v>
      </c>
      <c r="C26" s="20">
        <v>80</v>
      </c>
      <c r="D26" s="20">
        <f t="shared" si="0"/>
        <v>1600</v>
      </c>
    </row>
    <row r="27" spans="1:4" x14ac:dyDescent="0.25">
      <c r="A27" s="20">
        <v>222</v>
      </c>
      <c r="B27" s="20">
        <f>60+20+20</f>
        <v>100</v>
      </c>
      <c r="C27" s="20">
        <v>80</v>
      </c>
      <c r="D27" s="20">
        <f t="shared" si="0"/>
        <v>8000</v>
      </c>
    </row>
    <row r="28" spans="1:4" x14ac:dyDescent="0.25">
      <c r="A28" s="20">
        <v>226</v>
      </c>
      <c r="B28" s="20">
        <v>8</v>
      </c>
      <c r="C28" s="20">
        <v>80</v>
      </c>
      <c r="D28" s="20">
        <f t="shared" si="0"/>
        <v>640</v>
      </c>
    </row>
    <row r="29" spans="1:4" x14ac:dyDescent="0.25">
      <c r="A29" s="20">
        <v>272</v>
      </c>
      <c r="B29" s="20">
        <v>7</v>
      </c>
      <c r="C29" s="20">
        <v>80</v>
      </c>
      <c r="D29" s="20">
        <f t="shared" si="0"/>
        <v>560</v>
      </c>
    </row>
    <row r="30" spans="1:4" x14ac:dyDescent="0.25">
      <c r="A30" s="20">
        <v>291</v>
      </c>
      <c r="B30" s="20">
        <v>21</v>
      </c>
      <c r="C30" s="20">
        <v>80</v>
      </c>
      <c r="D30" s="20">
        <f t="shared" si="0"/>
        <v>1680</v>
      </c>
    </row>
    <row r="31" spans="1:4" x14ac:dyDescent="0.25">
      <c r="A31" s="20">
        <v>297</v>
      </c>
      <c r="B31" s="20">
        <v>15</v>
      </c>
      <c r="C31" s="20">
        <v>80</v>
      </c>
      <c r="D31" s="20">
        <f t="shared" si="0"/>
        <v>1200</v>
      </c>
    </row>
    <row r="32" spans="1:4" x14ac:dyDescent="0.25">
      <c r="A32" s="20">
        <v>299</v>
      </c>
      <c r="B32" s="20">
        <v>11</v>
      </c>
      <c r="C32" s="20">
        <v>80</v>
      </c>
      <c r="D32" s="20">
        <f t="shared" si="0"/>
        <v>880</v>
      </c>
    </row>
    <row r="33" spans="1:4" x14ac:dyDescent="0.25">
      <c r="A33" s="20">
        <v>306</v>
      </c>
      <c r="B33" s="20">
        <v>2</v>
      </c>
      <c r="C33" s="20">
        <v>80</v>
      </c>
      <c r="D33" s="20">
        <f t="shared" si="0"/>
        <v>160</v>
      </c>
    </row>
    <row r="34" spans="1:4" x14ac:dyDescent="0.25">
      <c r="A34" s="20">
        <v>311</v>
      </c>
      <c r="B34" s="20">
        <v>10</v>
      </c>
      <c r="C34" s="20">
        <v>80</v>
      </c>
      <c r="D34" s="20">
        <f t="shared" si="0"/>
        <v>800</v>
      </c>
    </row>
    <row r="35" spans="1:4" x14ac:dyDescent="0.25">
      <c r="A35" s="20">
        <v>362</v>
      </c>
      <c r="B35" s="20">
        <v>12</v>
      </c>
      <c r="C35" s="20">
        <v>80</v>
      </c>
      <c r="D35" s="20">
        <f t="shared" si="0"/>
        <v>960</v>
      </c>
    </row>
    <row r="36" spans="1:4" x14ac:dyDescent="0.25">
      <c r="A36" s="20">
        <v>417</v>
      </c>
      <c r="B36" s="20">
        <v>16</v>
      </c>
      <c r="C36" s="20">
        <v>80</v>
      </c>
      <c r="D36" s="20">
        <f t="shared" si="0"/>
        <v>1280</v>
      </c>
    </row>
    <row r="37" spans="1:4" x14ac:dyDescent="0.25">
      <c r="A37" s="20">
        <v>427</v>
      </c>
      <c r="B37" s="20">
        <v>20</v>
      </c>
      <c r="C37" s="20">
        <v>80</v>
      </c>
      <c r="D37" s="20">
        <f t="shared" si="0"/>
        <v>1600</v>
      </c>
    </row>
    <row r="38" spans="1:4" x14ac:dyDescent="0.25">
      <c r="A38" s="20">
        <v>444</v>
      </c>
      <c r="B38" s="20">
        <v>7</v>
      </c>
      <c r="C38" s="20">
        <v>80</v>
      </c>
      <c r="D38" s="20">
        <f t="shared" si="0"/>
        <v>560</v>
      </c>
    </row>
    <row r="39" spans="1:4" x14ac:dyDescent="0.25">
      <c r="A39" s="20">
        <v>445</v>
      </c>
      <c r="B39" s="20">
        <v>6</v>
      </c>
      <c r="C39" s="20">
        <v>80</v>
      </c>
      <c r="D39" s="20">
        <f t="shared" si="0"/>
        <v>480</v>
      </c>
    </row>
    <row r="40" spans="1:4" x14ac:dyDescent="0.25">
      <c r="A40" s="20">
        <v>477</v>
      </c>
      <c r="B40" s="20">
        <v>20</v>
      </c>
      <c r="C40" s="20">
        <v>80</v>
      </c>
      <c r="D40" s="20">
        <f t="shared" si="0"/>
        <v>1600</v>
      </c>
    </row>
    <row r="41" spans="1:4" x14ac:dyDescent="0.25">
      <c r="A41" s="20">
        <v>499</v>
      </c>
      <c r="B41" s="20">
        <v>10</v>
      </c>
      <c r="C41" s="20">
        <v>80</v>
      </c>
      <c r="D41" s="20">
        <f t="shared" si="0"/>
        <v>800</v>
      </c>
    </row>
    <row r="42" spans="1:4" x14ac:dyDescent="0.25">
      <c r="A42" s="21" t="s">
        <v>1070</v>
      </c>
      <c r="B42" s="124">
        <f>SUM(B18:B41)</f>
        <v>448</v>
      </c>
      <c r="D42" s="143">
        <f>SUM(D18:D41)</f>
        <v>35840</v>
      </c>
    </row>
    <row r="44" spans="1:4" x14ac:dyDescent="0.25">
      <c r="A44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Справка</vt:lpstr>
      <vt:lpstr>ЭЭ паркинг</vt:lpstr>
      <vt:lpstr>ТЭ МЖД</vt:lpstr>
      <vt:lpstr>ТЭ паркинг</vt:lpstr>
      <vt:lpstr>ТКО</vt:lpstr>
      <vt:lpstr>ВСМ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2021-06-28T12:51:26Z</dcterms:modified>
</cp:coreProperties>
</file>